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fletes\Transporte_embarques\"/>
    </mc:Choice>
  </mc:AlternateContent>
  <xr:revisionPtr revIDLastSave="0" documentId="8_{6ABE3913-DF51-40A0-B231-E898BEB1E026}" xr6:coauthVersionLast="36" xr6:coauthVersionMax="36" xr10:uidLastSave="{00000000-0000-0000-0000-000000000000}"/>
  <bookViews>
    <workbookView xWindow="0" yWindow="0" windowWidth="15600" windowHeight="7650" tabRatio="900" xr2:uid="{00000000-000D-0000-FFFF-FFFF00000000}"/>
  </bookViews>
  <sheets>
    <sheet name="TAPA EMBARQUES" sheetId="81" r:id="rId1"/>
    <sheet name="1-GRANOS PTO MES" sheetId="7" r:id="rId2"/>
    <sheet name="2-GRANOS PTO MES-GRAF" sheetId="96" r:id="rId3"/>
    <sheet name="3-GRANOS PTO ACUM." sheetId="99" state="hidden" r:id="rId4"/>
    <sheet name="4-GRAN.DEST.MES" sheetId="9" r:id="rId5"/>
    <sheet name="5-GRAN.DEST.MES-GRAF" sheetId="97" r:id="rId6"/>
    <sheet name="6-GRAN.DEST.ACUM." sheetId="100" state="hidden" r:id="rId7"/>
    <sheet name="7-GRAN.FIRM.MES" sheetId="11" r:id="rId8"/>
    <sheet name="8-GRAN.FIRM.MES-GRAF" sheetId="98" r:id="rId9"/>
    <sheet name="9-GRAN.FIRM.ACUM." sheetId="101" state="hidden" r:id="rId10"/>
    <sheet name="10-SUBP.PTO.MES" sheetId="15" r:id="rId11"/>
    <sheet name="11-SUBP.PTO.ACUM." sheetId="102" state="hidden" r:id="rId12"/>
    <sheet name="12-SUBP.DEST.MES" sheetId="17" r:id="rId13"/>
    <sheet name="13-SUBP.DEST.ACUM." sheetId="104" state="hidden" r:id="rId14"/>
    <sheet name="14-SUBP.FIRM.MES" sheetId="19" r:id="rId15"/>
    <sheet name="15-SUBP.FIRM.ACUM." sheetId="105" state="hidden" r:id="rId16"/>
    <sheet name="16-ACEITES.PTO.MES" sheetId="21" r:id="rId17"/>
    <sheet name="17-ACEITES.PTO.ACUM." sheetId="106" state="hidden" r:id="rId18"/>
    <sheet name="18-ACEITES DESTI.MES" sheetId="23" r:id="rId19"/>
    <sheet name="19-ACEITES DESTI.ACUM." sheetId="107" state="hidden" r:id="rId20"/>
    <sheet name="20-ACEITES FIRM.MES" sheetId="25" r:id="rId21"/>
    <sheet name="21-ACEITES FIRM.ACUM." sheetId="108" state="hidden" r:id="rId22"/>
  </sheets>
  <externalReferences>
    <externalReference r:id="rId23"/>
  </externalReferences>
  <definedNames>
    <definedName name="Exp.Fir" localSheetId="11">[1]GRAN.FIRM.MES!$A$4:$H$32</definedName>
    <definedName name="Exp.Fir" localSheetId="13">[1]GRAN.FIRM.MES!$A$4:$H$32</definedName>
    <definedName name="Exp.Fir" localSheetId="15">[1]GRAN.FIRM.MES!$A$4:$H$32</definedName>
    <definedName name="Exp.Fir" localSheetId="17">[1]GRAN.FIRM.MES!$A$4:$H$32</definedName>
    <definedName name="Exp.Fir" localSheetId="19">[1]GRAN.FIRM.MES!$A$4:$H$32</definedName>
    <definedName name="Exp.Fir" localSheetId="21">[1]GRAN.FIRM.MES!$A$4:$H$32</definedName>
    <definedName name="Exp.Fir" localSheetId="3">[1]GRAN.FIRM.MES!$A$4:$H$32</definedName>
    <definedName name="Exp.Fir" localSheetId="6">[1]GRAN.FIRM.MES!$A$4:$H$32</definedName>
    <definedName name="Exp.Fir" localSheetId="9">[1]GRAN.FIRM.MES!$A$4:$H$32</definedName>
    <definedName name="Exp.Fir">'7-GRAN.FIRM.MES'!$A$4:$H$24</definedName>
    <definedName name="RIVER" localSheetId="11">#REF!</definedName>
    <definedName name="RIVER" localSheetId="13">#REF!</definedName>
    <definedName name="RIVER" localSheetId="15">#REF!</definedName>
    <definedName name="RIVER" localSheetId="17">#REF!</definedName>
    <definedName name="RIVER" localSheetId="19">#REF!</definedName>
    <definedName name="RIVER" localSheetId="21">#REF!</definedName>
    <definedName name="RIVER" localSheetId="2">#REF!</definedName>
    <definedName name="RIVER" localSheetId="3">#REF!</definedName>
    <definedName name="RIVER" localSheetId="5">#REF!</definedName>
    <definedName name="RIVER" localSheetId="6">#REF!</definedName>
    <definedName name="RIVER" localSheetId="9">#REF!</definedName>
    <definedName name="RIVER" localSheetId="0">#REF!</definedName>
    <definedName name="RIVER">#REF!</definedName>
  </definedNames>
  <calcPr calcId="191029"/>
</workbook>
</file>

<file path=xl/calcChain.xml><?xml version="1.0" encoding="utf-8"?>
<calcChain xmlns="http://schemas.openxmlformats.org/spreadsheetml/2006/main">
  <c r="J42" i="101" l="1"/>
  <c r="J41" i="101"/>
  <c r="J40" i="101"/>
  <c r="J39" i="101"/>
  <c r="J38" i="101"/>
  <c r="J37" i="101"/>
  <c r="J36" i="101"/>
  <c r="J35" i="101"/>
  <c r="J34" i="101"/>
  <c r="J33" i="101"/>
  <c r="J32" i="101"/>
  <c r="J31" i="101"/>
  <c r="J30" i="101"/>
  <c r="J29" i="101"/>
  <c r="J28" i="101"/>
  <c r="J27" i="101"/>
  <c r="J26" i="101"/>
  <c r="J25" i="101"/>
  <c r="J24" i="101"/>
  <c r="J23" i="101"/>
  <c r="J22" i="101"/>
  <c r="J21" i="101"/>
  <c r="J20" i="101"/>
  <c r="J19" i="101"/>
  <c r="J18" i="101"/>
  <c r="J17" i="101"/>
  <c r="J16" i="101"/>
  <c r="J15" i="101"/>
  <c r="J14" i="101"/>
  <c r="J13" i="101"/>
  <c r="J12" i="101"/>
  <c r="J11" i="101"/>
  <c r="J10" i="101"/>
  <c r="J9" i="101"/>
  <c r="J8" i="101"/>
  <c r="J7" i="101"/>
  <c r="J6" i="101"/>
  <c r="I35" i="102"/>
  <c r="I34" i="102"/>
  <c r="I33" i="102"/>
  <c r="I32" i="102"/>
  <c r="I31" i="102"/>
  <c r="I30" i="102"/>
  <c r="I29" i="102"/>
  <c r="I28" i="102"/>
  <c r="I27" i="102"/>
  <c r="I26" i="102"/>
  <c r="I25" i="102"/>
  <c r="I24" i="102"/>
  <c r="I23" i="102"/>
  <c r="I22" i="102"/>
  <c r="I21" i="102"/>
  <c r="I20" i="102"/>
  <c r="I19" i="102"/>
  <c r="I18" i="102"/>
  <c r="I17" i="102"/>
  <c r="I16" i="102"/>
  <c r="I15" i="102"/>
  <c r="I14" i="102"/>
  <c r="I13" i="102"/>
  <c r="I12" i="102"/>
  <c r="I11" i="102"/>
  <c r="I10" i="102"/>
  <c r="I9" i="102"/>
  <c r="I8" i="102"/>
  <c r="I7" i="102"/>
  <c r="I6" i="102"/>
  <c r="H42" i="104"/>
  <c r="H41" i="104"/>
  <c r="H40" i="104"/>
  <c r="H39" i="104"/>
  <c r="H38" i="104"/>
  <c r="H37" i="104"/>
  <c r="H36" i="104"/>
  <c r="H35" i="104"/>
  <c r="H34" i="104"/>
  <c r="H33" i="104"/>
  <c r="H32" i="104"/>
  <c r="H31" i="104"/>
  <c r="H30" i="104"/>
  <c r="H29" i="104"/>
  <c r="H28" i="104"/>
  <c r="H27" i="104"/>
  <c r="H26" i="104"/>
  <c r="H25" i="104"/>
  <c r="H24" i="104"/>
  <c r="H23" i="104"/>
  <c r="H22" i="104"/>
  <c r="H21" i="104"/>
  <c r="H20" i="104"/>
  <c r="H19" i="104"/>
  <c r="H18" i="104"/>
  <c r="H17" i="104"/>
  <c r="H16" i="104"/>
  <c r="H15" i="104"/>
  <c r="H14" i="104"/>
  <c r="H13" i="104"/>
  <c r="H12" i="104"/>
  <c r="H11" i="104"/>
  <c r="H10" i="104"/>
  <c r="H9" i="104"/>
  <c r="H8" i="104"/>
  <c r="H7" i="104"/>
  <c r="H6" i="104"/>
  <c r="H27" i="105"/>
  <c r="H26" i="105"/>
  <c r="H25" i="105"/>
  <c r="H24" i="105"/>
  <c r="H23" i="105"/>
  <c r="H22" i="105"/>
  <c r="H21" i="105"/>
  <c r="H20" i="105"/>
  <c r="H19" i="105"/>
  <c r="H18" i="105"/>
  <c r="H17" i="105"/>
  <c r="H16" i="105"/>
  <c r="H15" i="105"/>
  <c r="H14" i="105"/>
  <c r="H13" i="105"/>
  <c r="H12" i="105"/>
  <c r="H11" i="105"/>
  <c r="H10" i="105"/>
  <c r="H9" i="105"/>
  <c r="H8" i="105"/>
  <c r="H7" i="105"/>
  <c r="H6" i="105"/>
  <c r="J23" i="106"/>
  <c r="J22" i="106"/>
  <c r="J21" i="106"/>
  <c r="J20" i="106"/>
  <c r="J19" i="106"/>
  <c r="J18" i="106"/>
  <c r="J17" i="106"/>
  <c r="J16" i="106"/>
  <c r="J15" i="106"/>
  <c r="J14" i="106"/>
  <c r="J13" i="106"/>
  <c r="J12" i="106"/>
  <c r="J11" i="106"/>
  <c r="J10" i="106"/>
  <c r="J9" i="106"/>
  <c r="J8" i="106"/>
  <c r="J7" i="106"/>
  <c r="J6" i="106"/>
  <c r="I29" i="107"/>
  <c r="I28" i="107"/>
  <c r="I27" i="107"/>
  <c r="I26" i="107"/>
  <c r="I25" i="107"/>
  <c r="I24" i="107"/>
  <c r="I23" i="107"/>
  <c r="I22" i="107"/>
  <c r="I21" i="107"/>
  <c r="I20" i="107"/>
  <c r="I19" i="107"/>
  <c r="I18" i="107"/>
  <c r="I17" i="107"/>
  <c r="I16" i="107"/>
  <c r="I15" i="107"/>
  <c r="I14" i="107"/>
  <c r="I13" i="107"/>
  <c r="I12" i="107"/>
  <c r="I11" i="107"/>
  <c r="I10" i="107"/>
  <c r="I9" i="107"/>
  <c r="I8" i="107"/>
  <c r="I7" i="107"/>
  <c r="I6" i="107"/>
  <c r="I7" i="108"/>
  <c r="I8" i="108"/>
  <c r="I9" i="108"/>
  <c r="I10" i="108"/>
  <c r="I11" i="108"/>
  <c r="I12" i="108"/>
  <c r="I13" i="108"/>
  <c r="I14" i="108"/>
  <c r="I15" i="108"/>
  <c r="I16" i="108"/>
  <c r="I17" i="108"/>
  <c r="I18" i="108"/>
  <c r="I19" i="108"/>
  <c r="I20" i="108"/>
  <c r="I21" i="108"/>
  <c r="I22" i="108"/>
  <c r="I23" i="108"/>
  <c r="I6" i="108"/>
  <c r="I6" i="100"/>
  <c r="I7" i="100"/>
  <c r="I8" i="100"/>
  <c r="I9" i="100"/>
  <c r="I10" i="100"/>
  <c r="J10" i="100" s="1"/>
  <c r="I11" i="100"/>
  <c r="I12" i="100"/>
  <c r="I13" i="100"/>
  <c r="I14" i="100"/>
  <c r="I15" i="100"/>
  <c r="I16" i="100"/>
  <c r="I17" i="100"/>
  <c r="I18" i="100"/>
  <c r="I19" i="100"/>
  <c r="I20" i="100"/>
  <c r="I21" i="100"/>
  <c r="I22" i="100"/>
  <c r="J22" i="100" s="1"/>
  <c r="I23" i="100"/>
  <c r="I24" i="100"/>
  <c r="I25" i="100"/>
  <c r="I26" i="100"/>
  <c r="I27" i="100"/>
  <c r="I28" i="100"/>
  <c r="I29" i="100"/>
  <c r="I30" i="100"/>
  <c r="I31" i="100"/>
  <c r="I32" i="100"/>
  <c r="I33" i="100"/>
  <c r="J33" i="100" s="1"/>
  <c r="I5" i="100"/>
  <c r="J8" i="100"/>
  <c r="K44" i="99"/>
  <c r="K43" i="99"/>
  <c r="K42" i="99"/>
  <c r="K41" i="99"/>
  <c r="K40" i="99"/>
  <c r="K39" i="99"/>
  <c r="K38" i="99"/>
  <c r="K37" i="99"/>
  <c r="K36" i="99"/>
  <c r="K35" i="99"/>
  <c r="K34" i="99"/>
  <c r="K33" i="99"/>
  <c r="K32" i="99"/>
  <c r="K31" i="99"/>
  <c r="K30" i="99"/>
  <c r="K29" i="99"/>
  <c r="K28" i="99"/>
  <c r="K27" i="99"/>
  <c r="K26" i="99"/>
  <c r="K25" i="99"/>
  <c r="K24" i="99"/>
  <c r="K23" i="99"/>
  <c r="K22" i="99"/>
  <c r="K21" i="99"/>
  <c r="K20" i="99"/>
  <c r="K19" i="99"/>
  <c r="K18" i="99"/>
  <c r="K17" i="99"/>
  <c r="K16" i="99"/>
  <c r="K15" i="99"/>
  <c r="K14" i="99"/>
  <c r="K13" i="99"/>
  <c r="K12" i="99"/>
  <c r="K11" i="99"/>
  <c r="K10" i="99"/>
  <c r="K9" i="99"/>
  <c r="K8" i="99"/>
  <c r="K7" i="99"/>
  <c r="K6" i="99"/>
  <c r="K5" i="99"/>
  <c r="J21" i="100" l="1"/>
  <c r="J9" i="100"/>
  <c r="J30" i="100"/>
  <c r="J18" i="100"/>
  <c r="J6" i="100"/>
  <c r="J32" i="100"/>
  <c r="J29" i="100"/>
  <c r="J17" i="100"/>
  <c r="J28" i="100"/>
  <c r="J24" i="100"/>
  <c r="J20" i="100"/>
  <c r="J26" i="100"/>
  <c r="J14" i="100"/>
  <c r="J16" i="100"/>
  <c r="J25" i="100"/>
  <c r="J13" i="100"/>
  <c r="J12" i="100"/>
  <c r="J31" i="100"/>
  <c r="J27" i="100"/>
  <c r="J23" i="100"/>
  <c r="J19" i="100"/>
  <c r="J15" i="100"/>
  <c r="J11" i="100"/>
  <c r="J7" i="100"/>
  <c r="J5" i="100"/>
  <c r="A2" i="108" l="1"/>
  <c r="A2" i="106"/>
  <c r="A2" i="104"/>
  <c r="A2" i="102"/>
  <c r="A2" i="101"/>
  <c r="A2" i="100"/>
  <c r="A2" i="99"/>
  <c r="A2" i="107"/>
  <c r="A2" i="105"/>
</calcChain>
</file>

<file path=xl/sharedStrings.xml><?xml version="1.0" encoding="utf-8"?>
<sst xmlns="http://schemas.openxmlformats.org/spreadsheetml/2006/main" count="871" uniqueCount="259">
  <si>
    <t>TOTAL</t>
  </si>
  <si>
    <t>MAIZ</t>
  </si>
  <si>
    <t>CEBADA</t>
  </si>
  <si>
    <t>GIRASOL</t>
  </si>
  <si>
    <t>SOJA</t>
  </si>
  <si>
    <t>ROSARIO</t>
  </si>
  <si>
    <t>BAHIA BLANCA</t>
  </si>
  <si>
    <t>NECOCHEA</t>
  </si>
  <si>
    <t>CARGILL</t>
  </si>
  <si>
    <t>A.C.A.</t>
  </si>
  <si>
    <t>DREYFUS</t>
  </si>
  <si>
    <t>TRIGO</t>
  </si>
  <si>
    <t>TERMINAL</t>
  </si>
  <si>
    <t>ECUADOR</t>
  </si>
  <si>
    <t>MALTERIA PAMPA</t>
  </si>
  <si>
    <t>EN TONELADAS</t>
  </si>
  <si>
    <t>PELL.</t>
  </si>
  <si>
    <t>SAN BENITO</t>
  </si>
  <si>
    <t>SAN LORENZO</t>
  </si>
  <si>
    <t>VILLA GOBERNADOR GALVEZ</t>
  </si>
  <si>
    <t>TERMINAL QUEQUEN</t>
  </si>
  <si>
    <t>PUERTO</t>
  </si>
  <si>
    <t>MUELLE</t>
  </si>
  <si>
    <t>Total BAHIA BLANCA</t>
  </si>
  <si>
    <t>Total NECOCHEA</t>
  </si>
  <si>
    <t>PUNTA ALVEAR</t>
  </si>
  <si>
    <t>Total ROSARIO</t>
  </si>
  <si>
    <t>TIMBUES DREYFUS</t>
  </si>
  <si>
    <t>Total SAN LORENZO</t>
  </si>
  <si>
    <t>DESTINO</t>
  </si>
  <si>
    <t>EXPORTADOR</t>
  </si>
  <si>
    <t>GENERAL LAGOS</t>
  </si>
  <si>
    <t>Total general</t>
  </si>
  <si>
    <t>PUERTO GALVAN</t>
  </si>
  <si>
    <t>QUEBRACHO</t>
  </si>
  <si>
    <t>PAR.</t>
  </si>
  <si>
    <t>MALTA</t>
  </si>
  <si>
    <t>%</t>
  </si>
  <si>
    <t>ARROYO SECO</t>
  </si>
  <si>
    <t>DEMPA</t>
  </si>
  <si>
    <t xml:space="preserve"> </t>
  </si>
  <si>
    <t>TRANSPORTE Y</t>
  </si>
  <si>
    <t>EMBARQUE DE GRANOS</t>
  </si>
  <si>
    <t>MERCO</t>
  </si>
  <si>
    <t>ZARATE</t>
  </si>
  <si>
    <t>Total ZARATE</t>
  </si>
  <si>
    <t>NO INCLUYE EXPORTACIONES VIA TERRESTRES NI EN CONTENEDORES</t>
  </si>
  <si>
    <t>LAS PALMAS</t>
  </si>
  <si>
    <t>AMAGGI</t>
  </si>
  <si>
    <t>PAMPA</t>
  </si>
  <si>
    <t>ALEA</t>
  </si>
  <si>
    <t>LIMA</t>
  </si>
  <si>
    <t>TERMINAL 6</t>
  </si>
  <si>
    <t>COFCO</t>
  </si>
  <si>
    <t>SITIO 0</t>
  </si>
  <si>
    <t>MOLINOS AGRO</t>
  </si>
  <si>
    <t>TIMBUES COFCO</t>
  </si>
  <si>
    <t>A.D.M. AGRO</t>
  </si>
  <si>
    <t>CHINA</t>
  </si>
  <si>
    <t>RAMALLO</t>
  </si>
  <si>
    <t>Total RAMALLO</t>
  </si>
  <si>
    <t>IRLANDA</t>
  </si>
  <si>
    <t>MERCADOS AGROPECUARIOS</t>
  </si>
  <si>
    <t>TERMINAL DEL GUAZU</t>
  </si>
  <si>
    <t>COREA DEL SUR</t>
  </si>
  <si>
    <t>EL TRANSITO</t>
  </si>
  <si>
    <t>VICENTIN</t>
  </si>
  <si>
    <t>URUGUAY</t>
  </si>
  <si>
    <t>ARAFA</t>
  </si>
  <si>
    <t>BUNGE</t>
  </si>
  <si>
    <t>COFCO PGSM</t>
  </si>
  <si>
    <t>ARGELIA</t>
  </si>
  <si>
    <t>CAMERUN</t>
  </si>
  <si>
    <t>INDONESIA</t>
  </si>
  <si>
    <t>MEXICO</t>
  </si>
  <si>
    <t>CAPY</t>
  </si>
  <si>
    <t>GRECIA</t>
  </si>
  <si>
    <t>SUDAFRICA</t>
  </si>
  <si>
    <t>SOJA BOL.</t>
  </si>
  <si>
    <t>CAI</t>
  </si>
  <si>
    <t>TAIWAN</t>
  </si>
  <si>
    <t>CUBA</t>
  </si>
  <si>
    <t>SENEGAL</t>
  </si>
  <si>
    <t>AUSTRALIA</t>
  </si>
  <si>
    <t>BANGLADESH</t>
  </si>
  <si>
    <t>TURQUIA</t>
  </si>
  <si>
    <t>Posicion</t>
  </si>
  <si>
    <t>Pais</t>
  </si>
  <si>
    <t>BRASIL</t>
  </si>
  <si>
    <t>ESPAÑA</t>
  </si>
  <si>
    <t>MALASIA</t>
  </si>
  <si>
    <t>PERU</t>
  </si>
  <si>
    <t>VIETNAM</t>
  </si>
  <si>
    <t>GHANA</t>
  </si>
  <si>
    <t>INDIA</t>
  </si>
  <si>
    <t>ITALIA</t>
  </si>
  <si>
    <t>PAISES BAJOS</t>
  </si>
  <si>
    <t>ARABIA SAUDITA</t>
  </si>
  <si>
    <t>CHILE</t>
  </si>
  <si>
    <t>COLOMBIA</t>
  </si>
  <si>
    <t>COSTA DE MARFIL</t>
  </si>
  <si>
    <t>ESTADOS UNIDOS</t>
  </si>
  <si>
    <t>MARRUECOS</t>
  </si>
  <si>
    <t>MOZAMBIQUE</t>
  </si>
  <si>
    <t>YEMEN</t>
  </si>
  <si>
    <t>CANTABRIA</t>
  </si>
  <si>
    <t>LOS GROBO</t>
  </si>
  <si>
    <t>UNION AGRI. AVELLANEDA</t>
  </si>
  <si>
    <t>SERVICIOS PORTUARIOS</t>
  </si>
  <si>
    <t>FILIPINAS</t>
  </si>
  <si>
    <t>GUATEMALA</t>
  </si>
  <si>
    <t>LIBIA</t>
  </si>
  <si>
    <t>OMAN</t>
  </si>
  <si>
    <t>POLONIA</t>
  </si>
  <si>
    <t>REINO UNIDO</t>
  </si>
  <si>
    <t>CHIPRE</t>
  </si>
  <si>
    <t>BOL.</t>
  </si>
  <si>
    <t>MOLCA</t>
  </si>
  <si>
    <t>EMIRATOS ARABES UNIDOS</t>
  </si>
  <si>
    <t>ISRAEL</t>
  </si>
  <si>
    <t>JORDANIA</t>
  </si>
  <si>
    <t>VENEZUELA</t>
  </si>
  <si>
    <t>CERFOLY</t>
  </si>
  <si>
    <t>GEAR</t>
  </si>
  <si>
    <t>MIRGOR</t>
  </si>
  <si>
    <t>COPAGRA LS</t>
  </si>
  <si>
    <t>VOXEN</t>
  </si>
  <si>
    <t>SORGO</t>
  </si>
  <si>
    <t>NUEVA ZELANDA</t>
  </si>
  <si>
    <t>NUTRIOIL</t>
  </si>
  <si>
    <t>EL SALVADOR</t>
  </si>
  <si>
    <t>CANOLA</t>
  </si>
  <si>
    <t>SAN PEDRO</t>
  </si>
  <si>
    <t>Total SAN PEDRO</t>
  </si>
  <si>
    <t>PORTUGAL</t>
  </si>
  <si>
    <t>AGROFINA</t>
  </si>
  <si>
    <t>LARTIRIGOYEN</t>
  </si>
  <si>
    <t>PETROAGRO</t>
  </si>
  <si>
    <t>PRADERA NATURAL</t>
  </si>
  <si>
    <t>SPECIAL GRAINS</t>
  </si>
  <si>
    <t>TRANQUERA VERDE</t>
  </si>
  <si>
    <t>SYNGENTA AGRO</t>
  </si>
  <si>
    <t>VITERRA</t>
  </si>
  <si>
    <t>MAÍZ</t>
  </si>
  <si>
    <t>PELL. GIRASOL</t>
  </si>
  <si>
    <t>PELL. SOJA</t>
  </si>
  <si>
    <t>EGIPTO</t>
  </si>
  <si>
    <t>MAIZ PAR.</t>
  </si>
  <si>
    <t>GRAVETAL</t>
  </si>
  <si>
    <t>REPÚBLICA DOMINICANA</t>
  </si>
  <si>
    <t>FAIM</t>
  </si>
  <si>
    <t>COSTA RICA</t>
  </si>
  <si>
    <t>JAMAICA</t>
  </si>
  <si>
    <t xml:space="preserve">PELL. </t>
  </si>
  <si>
    <t>GEORGIA</t>
  </si>
  <si>
    <t>CERVECERIA QUILMES</t>
  </si>
  <si>
    <t>TEPANA</t>
  </si>
  <si>
    <t>DELOTTE</t>
  </si>
  <si>
    <t xml:space="preserve">ROSARIO </t>
  </si>
  <si>
    <t xml:space="preserve">Total ROSARIO </t>
  </si>
  <si>
    <t>RENOVA</t>
  </si>
  <si>
    <t>INGLATERRA</t>
  </si>
  <si>
    <t>PELL. TRIGO</t>
  </si>
  <si>
    <t>CAMARA PORTUARIA/SITIO10</t>
  </si>
  <si>
    <t xml:space="preserve">SAN LORENZO </t>
  </si>
  <si>
    <t xml:space="preserve">Total SAN LORENZO </t>
  </si>
  <si>
    <t xml:space="preserve">RAMALLO </t>
  </si>
  <si>
    <t xml:space="preserve">Total RAMALLO </t>
  </si>
  <si>
    <t xml:space="preserve">NECOCHEA </t>
  </si>
  <si>
    <t xml:space="preserve">Total NECOCHEA </t>
  </si>
  <si>
    <t>A.G.D</t>
  </si>
  <si>
    <t>OLEAGINOSA MORENO/VITERRA</t>
  </si>
  <si>
    <t xml:space="preserve"> SOJA</t>
  </si>
  <si>
    <t>MOLINOS RIO DE LA PLATA</t>
  </si>
  <si>
    <t xml:space="preserve">Total </t>
  </si>
  <si>
    <t>IOL BOLIVIANO</t>
  </si>
  <si>
    <t>Y.P.F</t>
  </si>
  <si>
    <t>A.C.A</t>
  </si>
  <si>
    <t>SERVICIOS PORTUARIOS UNID. VI-VII</t>
  </si>
  <si>
    <t>TIMBUES A.G.D</t>
  </si>
  <si>
    <t>VILLA CONSTITUCIÓN</t>
  </si>
  <si>
    <t>Total VILLA CONSTITUCIÓN</t>
  </si>
  <si>
    <t xml:space="preserve">total </t>
  </si>
  <si>
    <t>A.F.A</t>
  </si>
  <si>
    <t>CURSIJA</t>
  </si>
  <si>
    <t>E GRAIN</t>
  </si>
  <si>
    <t>LOS PEMPAS</t>
  </si>
  <si>
    <t>OCACO</t>
  </si>
  <si>
    <t>AFRICA</t>
  </si>
  <si>
    <t>MAURICIO</t>
  </si>
  <si>
    <t>OPORTUNIDADES COMERCIALES AGRO</t>
  </si>
  <si>
    <t>TIMBUES RENOVA</t>
  </si>
  <si>
    <t>ANGOLA</t>
  </si>
  <si>
    <t>IS. MAURICIO</t>
  </si>
  <si>
    <t>QATAR</t>
  </si>
  <si>
    <t>E-GRAIN</t>
  </si>
  <si>
    <t>CAMARA PORTUARIA</t>
  </si>
  <si>
    <t>SOJA PAR.</t>
  </si>
  <si>
    <t>IS. REUNION</t>
  </si>
  <si>
    <t>COPAGRA</t>
  </si>
  <si>
    <t>ISOY</t>
  </si>
  <si>
    <t>MADAGASCAR</t>
  </si>
  <si>
    <t>SECRETARIA DE AGRICULTURA GANADERIA Y PESCA</t>
  </si>
  <si>
    <t>Nº: 374</t>
  </si>
  <si>
    <t xml:space="preserve">BAHIA BLANCA </t>
  </si>
  <si>
    <t>A.D.M AGRO</t>
  </si>
  <si>
    <t xml:space="preserve">Total BAHIA BLANCA </t>
  </si>
  <si>
    <t xml:space="preserve">SAN PEDRO </t>
  </si>
  <si>
    <t xml:space="preserve">Total SAN PEDRO </t>
  </si>
  <si>
    <t>VILLA CONSTITUCION</t>
  </si>
  <si>
    <t>Total VILLA CONSTITUCION</t>
  </si>
  <si>
    <t>BRUNEI</t>
  </si>
  <si>
    <t>BULGARIA</t>
  </si>
  <si>
    <t xml:space="preserve">COREA       </t>
  </si>
  <si>
    <t>IRAN</t>
  </si>
  <si>
    <t>IRAQ</t>
  </si>
  <si>
    <t>KENIA</t>
  </si>
  <si>
    <t>KUWAIT</t>
  </si>
  <si>
    <t>LIBERIA</t>
  </si>
  <si>
    <t>MAURITANIA</t>
  </si>
  <si>
    <t>REP. CONGO</t>
  </si>
  <si>
    <t>RUMANIA</t>
  </si>
  <si>
    <t>TAILANDIA</t>
  </si>
  <si>
    <t xml:space="preserve">TUNEZ         </t>
  </si>
  <si>
    <t xml:space="preserve">A.C.A. </t>
  </si>
  <si>
    <t>ALDEA</t>
  </si>
  <si>
    <t xml:space="preserve">ALEA </t>
  </si>
  <si>
    <t xml:space="preserve">CHS DE ARGENTINA </t>
  </si>
  <si>
    <t xml:space="preserve">CURCIJA </t>
  </si>
  <si>
    <t xml:space="preserve">ENRIQUE M BAYA CASAL </t>
  </si>
  <si>
    <t xml:space="preserve">GEAR </t>
  </si>
  <si>
    <t>GROBOCOPATEL</t>
  </si>
  <si>
    <t>MALTERIA QUILMES</t>
  </si>
  <si>
    <t xml:space="preserve">MOLINOS AGRO </t>
  </si>
  <si>
    <t>DINAMARCA</t>
  </si>
  <si>
    <t>FRANCIA</t>
  </si>
  <si>
    <t xml:space="preserve">IRAN   </t>
  </si>
  <si>
    <t xml:space="preserve">ITALIA      </t>
  </si>
  <si>
    <t>LETONIA</t>
  </si>
  <si>
    <t>LIBANO</t>
  </si>
  <si>
    <t>REP. DOMINICANA</t>
  </si>
  <si>
    <t>BOORMALT</t>
  </si>
  <si>
    <t xml:space="preserve">BUNGE </t>
  </si>
  <si>
    <t>MERCANTIL COMERCIAL S.A. (MERCO S.A.)</t>
  </si>
  <si>
    <t>CARTAMO</t>
  </si>
  <si>
    <t>CANADA</t>
  </si>
  <si>
    <t>GUINEA</t>
  </si>
  <si>
    <t xml:space="preserve">CARGILL </t>
  </si>
  <si>
    <t>PUBLICAR</t>
  </si>
  <si>
    <t>NO PUBLICAR</t>
  </si>
  <si>
    <t>GRANOS EXPORTADOS POR PUERTO ENERO / 26</t>
  </si>
  <si>
    <t>GRANOS EXPORTADOS POR DESTINO DURANTE EL MES DE ENERO / 26</t>
  </si>
  <si>
    <t>GRANOS EXPORTADOS POR FIRMA DURANTE EL MES DE  ENERO / 26</t>
  </si>
  <si>
    <t>SUBPRODUCTOS EXPORTADOS POR PUERTO DURANTE  ENERO / 26</t>
  </si>
  <si>
    <t>SUBPRODUCTOS EXPORTADOS POR DESTINO DURANTE ENERO / 26</t>
  </si>
  <si>
    <t>SUBPRODUCTOS EXPORTADOS POR FIRMA DURANTE  ENERO / 26</t>
  </si>
  <si>
    <t>ACEITES EXPORTADOS POR PUERTO DURANTE  ENERO / 26</t>
  </si>
  <si>
    <t>ACEITES EXPORTADOS POR DESTINO DURANTE  ENERO / 26</t>
  </si>
  <si>
    <t>ACEITES EXPORTADOS POR FIRMA DURANTE ENERO /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</si>
</sst>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_ ;\-#,##0\ 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5"/>
      <color indexed="8"/>
      <name val="Times New Roman"/>
      <family val="1"/>
    </font>
    <font>
      <sz val="13"/>
      <color indexed="8"/>
      <name val="Arial"/>
      <family val="2"/>
    </font>
    <font>
      <sz val="16"/>
      <color indexed="8"/>
      <name val="Arial"/>
      <family val="2"/>
    </font>
    <font>
      <sz val="12"/>
      <color indexed="8"/>
      <name val="Arial"/>
      <family val="2"/>
    </font>
    <font>
      <sz val="15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MS Sans Serif"/>
      <family val="2"/>
    </font>
    <font>
      <b/>
      <sz val="12"/>
      <color indexed="8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8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8"/>
      <color indexed="8"/>
      <name val="Arial"/>
      <family val="2"/>
    </font>
    <font>
      <b/>
      <i/>
      <sz val="12"/>
      <color indexed="8"/>
      <name val="Arial"/>
      <family val="2"/>
    </font>
    <font>
      <u/>
      <sz val="12"/>
      <color indexed="8"/>
      <name val="Arial"/>
      <family val="2"/>
    </font>
    <font>
      <u/>
      <sz val="18"/>
      <color indexed="8"/>
      <name val="Arial"/>
      <family val="2"/>
    </font>
    <font>
      <u/>
      <sz val="10"/>
      <color indexed="8"/>
      <name val="Arial"/>
      <family val="2"/>
    </font>
    <font>
      <sz val="14"/>
      <color indexed="8"/>
      <name val="Arial"/>
      <family val="2"/>
    </font>
    <font>
      <sz val="10"/>
      <color indexed="57"/>
      <name val="Arial"/>
      <family val="2"/>
    </font>
    <font>
      <b/>
      <i/>
      <sz val="18"/>
      <name val="Arial"/>
      <family val="2"/>
    </font>
    <font>
      <b/>
      <sz val="10"/>
      <color indexed="8"/>
      <name val="Arial"/>
      <family val="2"/>
    </font>
    <font>
      <b/>
      <sz val="24"/>
      <color indexed="8"/>
      <name val="Arial"/>
      <family val="2"/>
    </font>
    <font>
      <b/>
      <sz val="36"/>
      <color indexed="8"/>
      <name val="Arial"/>
      <family val="2"/>
    </font>
    <font>
      <sz val="36"/>
      <name val="Arial"/>
      <family val="2"/>
    </font>
    <font>
      <sz val="3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b/>
      <sz val="26"/>
      <name val="Arial"/>
      <family val="2"/>
    </font>
    <font>
      <sz val="10"/>
      <color theme="0" tint="-0.3499862666707357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3.5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8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" fontId="3" fillId="0" borderId="0">
      <protection locked="0"/>
    </xf>
    <xf numFmtId="164" fontId="49" fillId="0" borderId="0" applyFont="0" applyFill="0" applyBorder="0" applyAlignment="0" applyProtection="0"/>
  </cellStyleXfs>
  <cellXfs count="262">
    <xf numFmtId="0" fontId="0" fillId="0" borderId="0" xfId="0"/>
    <xf numFmtId="0" fontId="6" fillId="0" borderId="0" xfId="0" applyFont="1" applyBorder="1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/>
    <xf numFmtId="0" fontId="9" fillId="0" borderId="0" xfId="0" applyFont="1" applyBorder="1"/>
    <xf numFmtId="0" fontId="9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5" fillId="0" borderId="0" xfId="0" applyFont="1"/>
    <xf numFmtId="0" fontId="0" fillId="0" borderId="0" xfId="0" applyFill="1"/>
    <xf numFmtId="0" fontId="4" fillId="0" borderId="0" xfId="0" applyFont="1" applyFill="1"/>
    <xf numFmtId="0" fontId="14" fillId="0" borderId="0" xfId="0" quotePrefix="1" applyFont="1" applyBorder="1" applyAlignment="1">
      <alignment horizontal="left"/>
    </xf>
    <xf numFmtId="0" fontId="15" fillId="0" borderId="0" xfId="0" applyFont="1" applyFill="1" applyBorder="1"/>
    <xf numFmtId="0" fontId="0" fillId="0" borderId="0" xfId="0" applyFill="1" applyBorder="1"/>
    <xf numFmtId="0" fontId="18" fillId="0" borderId="0" xfId="0" applyFont="1" applyFill="1"/>
    <xf numFmtId="1" fontId="20" fillId="0" borderId="0" xfId="1" quotePrefix="1" applyFont="1" applyBorder="1" applyAlignment="1">
      <alignment horizontal="left"/>
      <protection locked="0"/>
    </xf>
    <xf numFmtId="0" fontId="19" fillId="0" borderId="0" xfId="0" applyFont="1" applyFill="1" applyBorder="1"/>
    <xf numFmtId="0" fontId="19" fillId="0" borderId="0" xfId="0" applyFont="1"/>
    <xf numFmtId="0" fontId="17" fillId="0" borderId="3" xfId="0" applyNumberFormat="1" applyFont="1" applyFill="1" applyBorder="1"/>
    <xf numFmtId="0" fontId="17" fillId="0" borderId="3" xfId="0" applyFont="1" applyFill="1" applyBorder="1"/>
    <xf numFmtId="0" fontId="21" fillId="0" borderId="0" xfId="0" applyFont="1" applyBorder="1" applyAlignment="1">
      <alignment horizontal="center"/>
    </xf>
    <xf numFmtId="0" fontId="17" fillId="0" borderId="3" xfId="0" applyFont="1" applyBorder="1"/>
    <xf numFmtId="0" fontId="22" fillId="0" borderId="0" xfId="0" applyFont="1" applyBorder="1"/>
    <xf numFmtId="0" fontId="22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/>
    <xf numFmtId="0" fontId="25" fillId="0" borderId="0" xfId="0" applyFont="1" applyBorder="1"/>
    <xf numFmtId="0" fontId="25" fillId="0" borderId="0" xfId="0" applyFont="1" applyBorder="1" applyAlignment="1"/>
    <xf numFmtId="0" fontId="26" fillId="0" borderId="0" xfId="0" applyFont="1" applyBorder="1" applyAlignment="1">
      <alignment horizontal="center"/>
    </xf>
    <xf numFmtId="0" fontId="27" fillId="0" borderId="0" xfId="0" applyFont="1" applyBorder="1"/>
    <xf numFmtId="0" fontId="0" fillId="0" borderId="0" xfId="0" applyBorder="1"/>
    <xf numFmtId="0" fontId="28" fillId="0" borderId="0" xfId="0" applyFont="1" applyBorder="1"/>
    <xf numFmtId="0" fontId="29" fillId="0" borderId="0" xfId="0" applyFont="1" applyAlignment="1">
      <alignment vertical="center"/>
    </xf>
    <xf numFmtId="0" fontId="5" fillId="0" borderId="2" xfId="0" applyFont="1" applyBorder="1"/>
    <xf numFmtId="0" fontId="5" fillId="0" borderId="4" xfId="0" applyFont="1" applyBorder="1"/>
    <xf numFmtId="0" fontId="5" fillId="0" borderId="8" xfId="0" applyFont="1" applyBorder="1"/>
    <xf numFmtId="0" fontId="5" fillId="0" borderId="1" xfId="0" applyFont="1" applyBorder="1"/>
    <xf numFmtId="0" fontId="5" fillId="0" borderId="11" xfId="0" applyFont="1" applyBorder="1"/>
    <xf numFmtId="0" fontId="30" fillId="0" borderId="0" xfId="0" applyFont="1" applyBorder="1" applyAlignment="1">
      <alignment horizontal="center"/>
    </xf>
    <xf numFmtId="0" fontId="5" fillId="0" borderId="9" xfId="0" applyFont="1" applyBorder="1"/>
    <xf numFmtId="0" fontId="0" fillId="0" borderId="7" xfId="0" applyBorder="1"/>
    <xf numFmtId="0" fontId="5" fillId="0" borderId="7" xfId="0" applyFont="1" applyBorder="1"/>
    <xf numFmtId="0" fontId="5" fillId="0" borderId="10" xfId="0" applyFont="1" applyBorder="1"/>
    <xf numFmtId="0" fontId="31" fillId="0" borderId="0" xfId="0" applyFont="1"/>
    <xf numFmtId="0" fontId="33" fillId="0" borderId="0" xfId="0" applyFont="1" applyBorder="1" applyAlignment="1">
      <alignment horizontal="center"/>
    </xf>
    <xf numFmtId="0" fontId="34" fillId="0" borderId="0" xfId="0" applyFont="1"/>
    <xf numFmtId="0" fontId="34" fillId="0" borderId="0" xfId="0" applyFont="1" applyBorder="1"/>
    <xf numFmtId="0" fontId="35" fillId="0" borderId="1" xfId="0" applyFont="1" applyBorder="1"/>
    <xf numFmtId="0" fontId="35" fillId="0" borderId="0" xfId="0" applyFont="1" applyBorder="1"/>
    <xf numFmtId="0" fontId="35" fillId="0" borderId="0" xfId="0" applyFont="1" applyBorder="1" applyAlignment="1">
      <alignment horizontal="center"/>
    </xf>
    <xf numFmtId="0" fontId="35" fillId="0" borderId="11" xfId="0" applyFont="1" applyBorder="1"/>
    <xf numFmtId="0" fontId="36" fillId="0" borderId="0" xfId="0" quotePrefix="1" applyFont="1" applyBorder="1" applyAlignment="1">
      <alignment horizontal="left"/>
    </xf>
    <xf numFmtId="3" fontId="17" fillId="0" borderId="3" xfId="0" applyNumberFormat="1" applyFont="1" applyFill="1" applyBorder="1"/>
    <xf numFmtId="3" fontId="17" fillId="0" borderId="3" xfId="0" applyNumberFormat="1" applyFont="1" applyBorder="1"/>
    <xf numFmtId="4" fontId="17" fillId="0" borderId="3" xfId="0" applyNumberFormat="1" applyFont="1" applyFill="1" applyBorder="1"/>
    <xf numFmtId="0" fontId="37" fillId="0" borderId="12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center" vertical="center" wrapText="1"/>
    </xf>
    <xf numFmtId="3" fontId="37" fillId="0" borderId="12" xfId="0" applyNumberFormat="1" applyFont="1" applyFill="1" applyBorder="1" applyAlignment="1">
      <alignment horizontal="center" vertical="center" wrapText="1"/>
    </xf>
    <xf numFmtId="1" fontId="20" fillId="0" borderId="0" xfId="1" applyFont="1" applyBorder="1">
      <protection locked="0"/>
    </xf>
    <xf numFmtId="0" fontId="31" fillId="0" borderId="0" xfId="0" applyFont="1" applyBorder="1" applyAlignment="1"/>
    <xf numFmtId="0" fontId="31" fillId="0" borderId="1" xfId="0" applyFont="1" applyBorder="1"/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31" fillId="0" borderId="11" xfId="0" applyFont="1" applyBorder="1"/>
    <xf numFmtId="3" fontId="4" fillId="0" borderId="0" xfId="0" applyNumberFormat="1" applyFont="1" applyFill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9" fillId="0" borderId="0" xfId="0" quotePrefix="1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Fill="1" applyBorder="1"/>
    <xf numFmtId="0" fontId="9" fillId="0" borderId="0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18" fillId="0" borderId="0" xfId="0" applyFont="1"/>
    <xf numFmtId="0" fontId="38" fillId="0" borderId="0" xfId="0" applyFont="1" applyAlignment="1">
      <alignment vertical="center"/>
    </xf>
    <xf numFmtId="17" fontId="40" fillId="0" borderId="0" xfId="0" applyNumberFormat="1" applyFont="1"/>
    <xf numFmtId="0" fontId="40" fillId="0" borderId="0" xfId="0" applyFont="1"/>
    <xf numFmtId="0" fontId="40" fillId="0" borderId="0" xfId="0" applyFont="1" applyAlignment="1">
      <alignment horizontal="right"/>
    </xf>
    <xf numFmtId="3" fontId="37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/>
    <xf numFmtId="2" fontId="41" fillId="0" borderId="0" xfId="0" applyNumberFormat="1" applyFont="1" applyAlignment="1">
      <alignment horizontal="center" vertic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 wrapText="1"/>
    </xf>
    <xf numFmtId="2" fontId="0" fillId="0" borderId="0" xfId="0" applyNumberFormat="1"/>
    <xf numFmtId="2" fontId="42" fillId="3" borderId="13" xfId="0" applyNumberFormat="1" applyFont="1" applyFill="1" applyBorder="1"/>
    <xf numFmtId="2" fontId="42" fillId="0" borderId="13" xfId="0" applyNumberFormat="1" applyFont="1" applyBorder="1"/>
    <xf numFmtId="0" fontId="4" fillId="0" borderId="0" xfId="0" applyFont="1" applyBorder="1"/>
    <xf numFmtId="4" fontId="17" fillId="0" borderId="0" xfId="0" applyNumberFormat="1" applyFont="1" applyFill="1" applyBorder="1"/>
    <xf numFmtId="4" fontId="17" fillId="0" borderId="14" xfId="0" applyNumberFormat="1" applyFont="1" applyFill="1" applyBorder="1"/>
    <xf numFmtId="1" fontId="13" fillId="2" borderId="3" xfId="1" applyFont="1" applyFill="1" applyBorder="1" applyAlignment="1">
      <alignment horizontal="center" vertical="center" wrapText="1"/>
      <protection locked="0"/>
    </xf>
    <xf numFmtId="0" fontId="17" fillId="0" borderId="14" xfId="0" applyFont="1" applyFill="1" applyBorder="1"/>
    <xf numFmtId="3" fontId="17" fillId="0" borderId="14" xfId="0" applyNumberFormat="1" applyFont="1" applyFill="1" applyBorder="1"/>
    <xf numFmtId="0" fontId="12" fillId="2" borderId="2" xfId="0" applyFont="1" applyFill="1" applyBorder="1" applyAlignment="1">
      <alignment horizontal="center"/>
    </xf>
    <xf numFmtId="1" fontId="20" fillId="2" borderId="3" xfId="1" applyFont="1" applyFill="1" applyBorder="1" applyAlignment="1">
      <alignment horizontal="center"/>
      <protection locked="0"/>
    </xf>
    <xf numFmtId="0" fontId="12" fillId="2" borderId="2" xfId="0" applyFont="1" applyFill="1" applyBorder="1" applyAlignment="1">
      <alignment horizontal="center" vertical="center"/>
    </xf>
    <xf numFmtId="1" fontId="20" fillId="2" borderId="8" xfId="1" applyFont="1" applyFill="1" applyBorder="1" applyAlignment="1">
      <alignment horizontal="center"/>
      <protection locked="0"/>
    </xf>
    <xf numFmtId="1" fontId="20" fillId="2" borderId="10" xfId="1" applyFont="1" applyFill="1" applyBorder="1" applyAlignment="1">
      <alignment horizontal="center"/>
      <protection locked="0"/>
    </xf>
    <xf numFmtId="1" fontId="20" fillId="2" borderId="5" xfId="1" applyFont="1" applyFill="1" applyBorder="1" applyAlignment="1">
      <alignment horizontal="center" vertical="center"/>
      <protection locked="0"/>
    </xf>
    <xf numFmtId="1" fontId="20" fillId="2" borderId="14" xfId="1" applyFont="1" applyFill="1" applyBorder="1" applyAlignment="1">
      <alignment horizontal="center" vertical="center"/>
      <protection locked="0"/>
    </xf>
    <xf numFmtId="1" fontId="20" fillId="2" borderId="3" xfId="1" applyFont="1" applyFill="1" applyBorder="1" applyAlignment="1">
      <alignment horizontal="center" vertical="center" wrapText="1"/>
      <protection locked="0"/>
    </xf>
    <xf numFmtId="1" fontId="20" fillId="2" borderId="5" xfId="1" applyFont="1" applyFill="1" applyBorder="1" applyAlignment="1">
      <alignment horizontal="center" vertical="center" wrapText="1"/>
      <protection locked="0"/>
    </xf>
    <xf numFmtId="1" fontId="20" fillId="2" borderId="14" xfId="1" applyFont="1" applyFill="1" applyBorder="1" applyAlignment="1">
      <alignment horizontal="center" vertical="center" wrapText="1"/>
      <protection locked="0"/>
    </xf>
    <xf numFmtId="0" fontId="44" fillId="0" borderId="0" xfId="0" applyFont="1"/>
    <xf numFmtId="2" fontId="44" fillId="0" borderId="0" xfId="0" applyNumberFormat="1" applyFont="1" applyAlignment="1">
      <alignment horizontal="center" vertical="center"/>
    </xf>
    <xf numFmtId="2" fontId="44" fillId="0" borderId="0" xfId="0" applyNumberFormat="1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/>
    </xf>
    <xf numFmtId="0" fontId="45" fillId="0" borderId="12" xfId="0" applyFont="1" applyFill="1" applyBorder="1" applyAlignment="1">
      <alignment horizontal="center" vertical="center" wrapText="1"/>
    </xf>
    <xf numFmtId="3" fontId="45" fillId="0" borderId="12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3" fontId="4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" fontId="20" fillId="2" borderId="5" xfId="1" applyFont="1" applyFill="1" applyBorder="1" applyAlignment="1">
      <alignment horizontal="center"/>
      <protection locked="0"/>
    </xf>
    <xf numFmtId="1" fontId="20" fillId="2" borderId="5" xfId="1" applyFont="1" applyFill="1" applyBorder="1" applyAlignment="1">
      <alignment horizontal="center" wrapText="1"/>
      <protection locked="0"/>
    </xf>
    <xf numFmtId="0" fontId="12" fillId="2" borderId="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" fontId="20" fillId="2" borderId="16" xfId="1" applyFont="1" applyFill="1" applyBorder="1" applyAlignment="1">
      <alignment horizontal="center"/>
      <protection locked="0"/>
    </xf>
    <xf numFmtId="1" fontId="20" fillId="2" borderId="18" xfId="1" applyFont="1" applyFill="1" applyBorder="1" applyAlignment="1">
      <alignment horizontal="center"/>
      <protection locked="0"/>
    </xf>
    <xf numFmtId="0" fontId="12" fillId="2" borderId="5" xfId="0" applyFont="1" applyFill="1" applyBorder="1" applyAlignment="1">
      <alignment horizontal="center" vertical="center" wrapText="1"/>
    </xf>
    <xf numFmtId="1" fontId="43" fillId="2" borderId="5" xfId="1" applyFont="1" applyFill="1" applyBorder="1" applyAlignment="1">
      <alignment horizontal="center" vertical="center" wrapText="1"/>
      <protection locked="0"/>
    </xf>
    <xf numFmtId="1" fontId="43" fillId="2" borderId="14" xfId="1" applyFont="1" applyFill="1" applyBorder="1" applyAlignment="1">
      <alignment horizontal="center" vertical="center" wrapText="1"/>
      <protection locked="0"/>
    </xf>
    <xf numFmtId="1" fontId="46" fillId="2" borderId="5" xfId="1" applyFont="1" applyFill="1" applyBorder="1" applyAlignment="1">
      <alignment horizontal="center" vertical="center"/>
      <protection locked="0"/>
    </xf>
    <xf numFmtId="1" fontId="46" fillId="2" borderId="14" xfId="1" applyFont="1" applyFill="1" applyBorder="1" applyAlignment="1">
      <alignment horizontal="center" vertical="center"/>
      <protection locked="0"/>
    </xf>
    <xf numFmtId="1" fontId="20" fillId="2" borderId="14" xfId="1" applyFont="1" applyFill="1" applyBorder="1" applyAlignment="1">
      <alignment horizontal="center" wrapText="1"/>
      <protection locked="0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1" fontId="13" fillId="2" borderId="5" xfId="1" applyFont="1" applyFill="1" applyBorder="1" applyAlignment="1">
      <alignment horizontal="center" vertical="center"/>
      <protection locked="0"/>
    </xf>
    <xf numFmtId="1" fontId="13" fillId="2" borderId="5" xfId="1" applyFont="1" applyFill="1" applyBorder="1" applyAlignment="1">
      <alignment horizontal="center" vertical="center" wrapText="1"/>
      <protection locked="0"/>
    </xf>
    <xf numFmtId="1" fontId="13" fillId="2" borderId="14" xfId="1" applyFont="1" applyFill="1" applyBorder="1" applyAlignment="1">
      <alignment horizontal="center" vertical="center"/>
      <protection locked="0"/>
    </xf>
    <xf numFmtId="1" fontId="13" fillId="2" borderId="14" xfId="1" applyFont="1" applyFill="1" applyBorder="1" applyAlignment="1">
      <alignment horizontal="center" vertical="center" wrapText="1"/>
      <protection locked="0"/>
    </xf>
    <xf numFmtId="1" fontId="13" fillId="2" borderId="5" xfId="1" applyFont="1" applyFill="1" applyBorder="1" applyAlignment="1">
      <alignment horizontal="center" vertical="center"/>
      <protection locked="0"/>
    </xf>
    <xf numFmtId="1" fontId="13" fillId="2" borderId="14" xfId="1" applyFont="1" applyFill="1" applyBorder="1" applyAlignment="1">
      <alignment horizontal="center" vertical="center"/>
      <protection locked="0"/>
    </xf>
    <xf numFmtId="0" fontId="47" fillId="4" borderId="3" xfId="0" applyFont="1" applyFill="1" applyBorder="1"/>
    <xf numFmtId="4" fontId="17" fillId="0" borderId="19" xfId="0" applyNumberFormat="1" applyFont="1" applyFill="1" applyBorder="1"/>
    <xf numFmtId="0" fontId="48" fillId="4" borderId="3" xfId="0" applyFont="1" applyFill="1" applyBorder="1"/>
    <xf numFmtId="0" fontId="15" fillId="0" borderId="3" xfId="0" applyFont="1" applyBorder="1"/>
    <xf numFmtId="3" fontId="15" fillId="0" borderId="3" xfId="0" applyNumberFormat="1" applyFont="1" applyBorder="1"/>
    <xf numFmtId="4" fontId="15" fillId="0" borderId="19" xfId="0" applyNumberFormat="1" applyFont="1" applyFill="1" applyBorder="1"/>
    <xf numFmtId="3" fontId="11" fillId="5" borderId="3" xfId="0" applyNumberFormat="1" applyFont="1" applyFill="1" applyBorder="1"/>
    <xf numFmtId="3" fontId="17" fillId="5" borderId="3" xfId="0" applyNumberFormat="1" applyFont="1" applyFill="1" applyBorder="1"/>
    <xf numFmtId="4" fontId="17" fillId="5" borderId="3" xfId="0" applyNumberFormat="1" applyFont="1" applyFill="1" applyBorder="1"/>
    <xf numFmtId="0" fontId="47" fillId="6" borderId="3" xfId="0" applyFont="1" applyFill="1" applyBorder="1"/>
    <xf numFmtId="0" fontId="17" fillId="5" borderId="3" xfId="0" applyFont="1" applyFill="1" applyBorder="1"/>
    <xf numFmtId="1" fontId="43" fillId="2" borderId="14" xfId="1" applyFont="1" applyFill="1" applyBorder="1" applyAlignment="1">
      <alignment horizontal="center" vertical="center"/>
      <protection locked="0"/>
    </xf>
    <xf numFmtId="1" fontId="20" fillId="2" borderId="14" xfId="1" applyFont="1" applyFill="1" applyBorder="1" applyAlignment="1">
      <alignment horizontal="center"/>
      <protection locked="0"/>
    </xf>
    <xf numFmtId="165" fontId="17" fillId="0" borderId="3" xfId="2" applyNumberFormat="1" applyFont="1" applyFill="1" applyBorder="1"/>
    <xf numFmtId="0" fontId="12" fillId="2" borderId="20" xfId="0" applyFont="1" applyFill="1" applyBorder="1" applyAlignment="1">
      <alignment horizontal="center"/>
    </xf>
    <xf numFmtId="0" fontId="11" fillId="2" borderId="21" xfId="0" applyFont="1" applyFill="1" applyBorder="1"/>
    <xf numFmtId="1" fontId="20" fillId="2" borderId="22" xfId="1" applyFont="1" applyFill="1" applyBorder="1" applyAlignment="1">
      <alignment horizontal="center"/>
      <protection locked="0"/>
    </xf>
    <xf numFmtId="1" fontId="20" fillId="2" borderId="23" xfId="1" applyFont="1" applyFill="1" applyBorder="1" applyAlignment="1">
      <alignment horizontal="center"/>
      <protection locked="0"/>
    </xf>
    <xf numFmtId="0" fontId="11" fillId="5" borderId="3" xfId="0" applyFont="1" applyFill="1" applyBorder="1"/>
    <xf numFmtId="0" fontId="12" fillId="2" borderId="20" xfId="0" applyFont="1" applyFill="1" applyBorder="1" applyAlignment="1">
      <alignment horizontal="center" vertical="center"/>
    </xf>
    <xf numFmtId="0" fontId="50" fillId="0" borderId="0" xfId="0" applyFont="1"/>
    <xf numFmtId="4" fontId="17" fillId="8" borderId="3" xfId="0" applyNumberFormat="1" applyFont="1" applyFill="1" applyBorder="1"/>
    <xf numFmtId="3" fontId="17" fillId="8" borderId="3" xfId="0" applyNumberFormat="1" applyFont="1" applyFill="1" applyBorder="1"/>
    <xf numFmtId="4" fontId="17" fillId="8" borderId="14" xfId="0" applyNumberFormat="1" applyFont="1" applyFill="1" applyBorder="1"/>
    <xf numFmtId="0" fontId="0" fillId="8" borderId="0" xfId="0" applyFill="1" applyBorder="1"/>
    <xf numFmtId="4" fontId="17" fillId="5" borderId="14" xfId="0" applyNumberFormat="1" applyFont="1" applyFill="1" applyBorder="1"/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7" fillId="0" borderId="14" xfId="0" applyNumberFormat="1" applyFont="1" applyFill="1" applyBorder="1"/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4" fillId="5" borderId="0" xfId="0" applyFont="1" applyFill="1"/>
    <xf numFmtId="0" fontId="4" fillId="8" borderId="0" xfId="0" applyFont="1" applyFill="1"/>
    <xf numFmtId="0" fontId="17" fillId="8" borderId="3" xfId="0" applyFont="1" applyFill="1" applyBorder="1"/>
    <xf numFmtId="165" fontId="17" fillId="0" borderId="3" xfId="2" applyNumberFormat="1" applyFont="1" applyBorder="1"/>
    <xf numFmtId="0" fontId="48" fillId="6" borderId="3" xfId="0" applyFont="1" applyFill="1" applyBorder="1"/>
    <xf numFmtId="3" fontId="15" fillId="8" borderId="3" xfId="0" applyNumberFormat="1" applyFont="1" applyFill="1" applyBorder="1"/>
    <xf numFmtId="3" fontId="15" fillId="5" borderId="3" xfId="0" applyNumberFormat="1" applyFont="1" applyFill="1" applyBorder="1"/>
    <xf numFmtId="0" fontId="48" fillId="7" borderId="3" xfId="0" applyFont="1" applyFill="1" applyBorder="1"/>
    <xf numFmtId="0" fontId="15" fillId="5" borderId="3" xfId="0" applyFont="1" applyFill="1" applyBorder="1"/>
    <xf numFmtId="4" fontId="15" fillId="5" borderId="19" xfId="0" applyNumberFormat="1" applyFont="1" applyFill="1" applyBorder="1"/>
    <xf numFmtId="4" fontId="17" fillId="0" borderId="3" xfId="0" applyNumberFormat="1" applyFont="1" applyBorder="1" applyAlignment="1">
      <alignment vertical="center"/>
    </xf>
    <xf numFmtId="3" fontId="17" fillId="9" borderId="3" xfId="0" applyNumberFormat="1" applyFont="1" applyFill="1" applyBorder="1"/>
    <xf numFmtId="4" fontId="17" fillId="9" borderId="14" xfId="0" applyNumberFormat="1" applyFont="1" applyFill="1" applyBorder="1"/>
    <xf numFmtId="0" fontId="11" fillId="9" borderId="3" xfId="0" applyFont="1" applyFill="1" applyBorder="1"/>
    <xf numFmtId="0" fontId="12" fillId="2" borderId="5" xfId="0" applyFont="1" applyFill="1" applyBorder="1"/>
    <xf numFmtId="0" fontId="12" fillId="2" borderId="15" xfId="0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14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1" fillId="9" borderId="3" xfId="0" applyNumberFormat="1" applyFont="1" applyFill="1" applyBorder="1"/>
    <xf numFmtId="4" fontId="11" fillId="5" borderId="3" xfId="0" applyNumberFormat="1" applyFont="1" applyFill="1" applyBorder="1"/>
    <xf numFmtId="165" fontId="17" fillId="8" borderId="3" xfId="2" applyNumberFormat="1" applyFont="1" applyFill="1" applyBorder="1"/>
    <xf numFmtId="165" fontId="11" fillId="5" borderId="3" xfId="2" applyNumberFormat="1" applyFont="1" applyFill="1" applyBorder="1"/>
    <xf numFmtId="165" fontId="17" fillId="5" borderId="3" xfId="2" applyNumberFormat="1" applyFont="1" applyFill="1" applyBorder="1"/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7" fillId="8" borderId="14" xfId="0" applyFont="1" applyFill="1" applyBorder="1"/>
    <xf numFmtId="165" fontId="17" fillId="8" borderId="14" xfId="2" applyNumberFormat="1" applyFont="1" applyFill="1" applyBorder="1"/>
    <xf numFmtId="4" fontId="17" fillId="0" borderId="3" xfId="0" applyNumberFormat="1" applyFont="1" applyFill="1" applyBorder="1" applyAlignment="1"/>
    <xf numFmtId="4" fontId="17" fillId="5" borderId="3" xfId="0" applyNumberFormat="1" applyFont="1" applyFill="1" applyBorder="1" applyAlignment="1"/>
    <xf numFmtId="0" fontId="0" fillId="8" borderId="0" xfId="0" applyFill="1"/>
    <xf numFmtId="4" fontId="17" fillId="5" borderId="19" xfId="0" applyNumberFormat="1" applyFont="1" applyFill="1" applyBorder="1"/>
    <xf numFmtId="3" fontId="1" fillId="5" borderId="3" xfId="0" applyNumberFormat="1" applyFont="1" applyFill="1" applyBorder="1"/>
    <xf numFmtId="2" fontId="17" fillId="0" borderId="3" xfId="0" applyNumberFormat="1" applyFont="1" applyFill="1" applyBorder="1"/>
    <xf numFmtId="2" fontId="17" fillId="5" borderId="3" xfId="0" applyNumberFormat="1" applyFont="1" applyFill="1" applyBorder="1"/>
    <xf numFmtId="4" fontId="17" fillId="5" borderId="3" xfId="0" applyNumberFormat="1" applyFont="1" applyFill="1" applyBorder="1" applyAlignment="1">
      <alignment vertical="center"/>
    </xf>
    <xf numFmtId="0" fontId="17" fillId="5" borderId="3" xfId="0" applyNumberFormat="1" applyFont="1" applyFill="1" applyBorder="1"/>
    <xf numFmtId="0" fontId="0" fillId="5" borderId="3" xfId="0" applyFill="1" applyBorder="1"/>
    <xf numFmtId="0" fontId="4" fillId="8" borderId="3" xfId="0" applyFont="1" applyFill="1" applyBorder="1"/>
    <xf numFmtId="0" fontId="0" fillId="8" borderId="3" xfId="0" applyFill="1" applyBorder="1"/>
    <xf numFmtId="0" fontId="4" fillId="5" borderId="3" xfId="0" applyFont="1" applyFill="1" applyBorder="1"/>
    <xf numFmtId="4" fontId="17" fillId="8" borderId="3" xfId="0" applyNumberFormat="1" applyFont="1" applyFill="1" applyBorder="1" applyAlignment="1">
      <alignment vertical="center"/>
    </xf>
    <xf numFmtId="0" fontId="15" fillId="0" borderId="26" xfId="0" applyFont="1" applyBorder="1" applyAlignment="1">
      <alignment horizontal="center" vertical="center"/>
    </xf>
    <xf numFmtId="4" fontId="17" fillId="0" borderId="27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7" fillId="0" borderId="29" xfId="0" applyFont="1" applyBorder="1"/>
    <xf numFmtId="4" fontId="17" fillId="8" borderId="30" xfId="0" applyNumberFormat="1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7" fillId="0" borderId="14" xfId="0" applyFont="1" applyBorder="1"/>
    <xf numFmtId="4" fontId="17" fillId="8" borderId="32" xfId="0" applyNumberFormat="1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10" borderId="34" xfId="0" applyFont="1" applyFill="1" applyBorder="1" applyAlignment="1">
      <alignment horizontal="center" vertical="center"/>
    </xf>
    <xf numFmtId="0" fontId="12" fillId="10" borderId="35" xfId="0" applyFont="1" applyFill="1" applyBorder="1" applyAlignment="1">
      <alignment horizontal="center" vertical="center"/>
    </xf>
    <xf numFmtId="0" fontId="4" fillId="11" borderId="0" xfId="0" applyFont="1" applyFill="1"/>
    <xf numFmtId="0" fontId="0" fillId="11" borderId="0" xfId="0" applyFill="1"/>
    <xf numFmtId="2" fontId="0" fillId="11" borderId="0" xfId="0" applyNumberFormat="1" applyFill="1" applyAlignment="1">
      <alignment horizontal="center" vertical="center"/>
    </xf>
    <xf numFmtId="0" fontId="18" fillId="12" borderId="0" xfId="0" applyFont="1" applyFill="1"/>
    <xf numFmtId="0" fontId="4" fillId="12" borderId="0" xfId="0" applyFont="1" applyFill="1"/>
    <xf numFmtId="0" fontId="0" fillId="12" borderId="0" xfId="0" applyFill="1"/>
    <xf numFmtId="0" fontId="16" fillId="10" borderId="1" xfId="0" applyFont="1" applyFill="1" applyBorder="1" applyAlignment="1">
      <alignment horizontal="center"/>
    </xf>
    <xf numFmtId="0" fontId="18" fillId="11" borderId="0" xfId="0" applyFont="1" applyFill="1"/>
    <xf numFmtId="0" fontId="41" fillId="12" borderId="0" xfId="0" applyFont="1" applyFill="1"/>
    <xf numFmtId="2" fontId="41" fillId="12" borderId="0" xfId="0" applyNumberFormat="1" applyFont="1" applyFill="1" applyAlignment="1">
      <alignment horizontal="center" vertical="center"/>
    </xf>
    <xf numFmtId="2" fontId="4" fillId="12" borderId="0" xfId="0" applyNumberFormat="1" applyFont="1" applyFill="1" applyAlignment="1">
      <alignment horizontal="center" vertical="center"/>
    </xf>
    <xf numFmtId="17" fontId="39" fillId="0" borderId="1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1" fontId="13" fillId="2" borderId="5" xfId="1" applyFont="1" applyFill="1" applyBorder="1" applyAlignment="1">
      <alignment horizontal="center" vertical="center"/>
      <protection locked="0"/>
    </xf>
    <xf numFmtId="1" fontId="13" fillId="2" borderId="14" xfId="1" applyFont="1" applyFill="1" applyBorder="1" applyAlignment="1">
      <alignment horizontal="center" vertical="center"/>
      <protection locked="0"/>
    </xf>
    <xf numFmtId="0" fontId="51" fillId="11" borderId="0" xfId="0" applyFont="1" applyFill="1" applyAlignment="1">
      <alignment horizontal="center" vertical="center"/>
    </xf>
    <xf numFmtId="0" fontId="51" fillId="11" borderId="7" xfId="0" applyFont="1" applyFill="1" applyBorder="1" applyAlignment="1">
      <alignment horizontal="center" vertical="center"/>
    </xf>
    <xf numFmtId="0" fontId="36" fillId="12" borderId="0" xfId="0" applyFont="1" applyFill="1" applyAlignment="1">
      <alignment horizontal="center" vertical="center"/>
    </xf>
    <xf numFmtId="0" fontId="51" fillId="1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_POR PUERTO_1" xfId="1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0"/>
              <a:t>RAMALLO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 sz="1400" b="0" i="0" baseline="0">
                <a:effectLst/>
              </a:rPr>
              <a:t>(enero 2026)</a:t>
            </a:r>
            <a:endParaRPr lang="es-A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380483689538807"/>
          <c:y val="0.21483543486449164"/>
          <c:w val="0.78250120625404218"/>
          <c:h val="0.65169358613763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'1-GRANOS PTO MES'!$C$4</c:f>
              <c:strCache>
                <c:ptCount val="1"/>
                <c:pt idx="0">
                  <c:v>TRIGO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'1-GRANOS PTO MES'!$B$17</c:f>
              <c:strCache>
                <c:ptCount val="1"/>
                <c:pt idx="0">
                  <c:v>BUNGE</c:v>
                </c:pt>
              </c:strCache>
            </c:strRef>
          </c:cat>
          <c:val>
            <c:numRef>
              <c:f>'1-GRANOS PTO MES'!$C$17</c:f>
              <c:numCache>
                <c:formatCode>#,##0</c:formatCode>
                <c:ptCount val="1"/>
                <c:pt idx="0">
                  <c:v>94920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599-A5F9-54EC0688D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820992"/>
        <c:axId val="728391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'1-GRANOS PTO MES'!$D$4</c15:sqref>
                        </c15:formulaRef>
                      </c:ext>
                    </c:extLst>
                    <c:strCache>
                      <c:ptCount val="1"/>
                      <c:pt idx="0">
                        <c:v>MAÍZ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'1-GRANOS PTO MES'!$B$17</c15:sqref>
                        </c15:formulaRef>
                      </c:ext>
                    </c:extLst>
                    <c:strCache>
                      <c:ptCount val="1"/>
                      <c:pt idx="0">
                        <c:v>BUNGE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'1-GRANOS PTO MES'!$D$17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62F-4E95-8CC6-300D4758764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MES'!$E$4</c15:sqref>
                        </c15:formulaRef>
                      </c:ext>
                    </c:extLst>
                    <c:strCache>
                      <c:ptCount val="1"/>
                      <c:pt idx="0">
                        <c:v>MAIZ PAR.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MES'!$B$17</c15:sqref>
                        </c15:formulaRef>
                      </c:ext>
                    </c:extLst>
                    <c:strCache>
                      <c:ptCount val="1"/>
                      <c:pt idx="0">
                        <c:v>BUNGE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MES'!$E$17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62F-4E95-8CC6-300D4758764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MES'!$F$4</c15:sqref>
                        </c15:formulaRef>
                      </c:ext>
                    </c:extLst>
                    <c:strCache>
                      <c:ptCount val="1"/>
                      <c:pt idx="0">
                        <c:v>SORGO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MES'!$B$17</c15:sqref>
                        </c15:formulaRef>
                      </c:ext>
                    </c:extLst>
                    <c:strCache>
                      <c:ptCount val="1"/>
                      <c:pt idx="0">
                        <c:v>BUNGE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MES'!$F$17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62F-4E95-8CC6-300D475876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MES'!$G$4</c15:sqref>
                        </c15:formulaRef>
                      </c:ext>
                    </c:extLst>
                    <c:strCache>
                      <c:ptCount val="1"/>
                      <c:pt idx="0">
                        <c:v>CEBADA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MES'!$B$17</c15:sqref>
                        </c15:formulaRef>
                      </c:ext>
                    </c:extLst>
                    <c:strCache>
                      <c:ptCount val="1"/>
                      <c:pt idx="0">
                        <c:v>BUNGE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MES'!$G$17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62F-4E95-8CC6-300D4758764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MES'!$H$4</c15:sqref>
                        </c15:formulaRef>
                      </c:ext>
                    </c:extLst>
                    <c:strCache>
                      <c:ptCount val="1"/>
                      <c:pt idx="0">
                        <c:v>GIRASOL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MES'!$B$17</c15:sqref>
                        </c15:formulaRef>
                      </c:ext>
                    </c:extLst>
                    <c:strCache>
                      <c:ptCount val="1"/>
                      <c:pt idx="0">
                        <c:v>BUNGE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MES'!$H$17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62F-4E95-8CC6-300D4758764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MES'!$I$4</c15:sqref>
                        </c15:formulaRef>
                      </c:ext>
                    </c:extLst>
                    <c:strCache>
                      <c:ptCount val="1"/>
                      <c:pt idx="0">
                        <c:v>SOJA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MES'!$B$17</c15:sqref>
                        </c15:formulaRef>
                      </c:ext>
                    </c:extLst>
                    <c:strCache>
                      <c:ptCount val="1"/>
                      <c:pt idx="0">
                        <c:v>BUNGE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MES'!$I$17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62F-4E95-8CC6-300D47587641}"/>
                  </c:ext>
                </c:extLst>
              </c15:ser>
            </c15:filteredBarSeries>
          </c:ext>
        </c:extLst>
      </c:barChart>
      <c:catAx>
        <c:axId val="7282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72839168"/>
        <c:crosses val="autoZero"/>
        <c:auto val="1"/>
        <c:lblAlgn val="ctr"/>
        <c:lblOffset val="100"/>
        <c:noMultiLvlLbl val="0"/>
      </c:catAx>
      <c:valAx>
        <c:axId val="7283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7282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AR" sz="1800" b="1"/>
              <a:t>Top 10 Paises Destino</a:t>
            </a:r>
          </a:p>
          <a:p>
            <a:pPr>
              <a:defRPr/>
            </a:pPr>
            <a:r>
              <a:rPr lang="es-AR" sz="1600"/>
              <a:t>(ENERO 2026)</a:t>
            </a:r>
            <a:endParaRPr lang="es-AR"/>
          </a:p>
        </c:rich>
      </c:tx>
      <c:layout>
        <c:manualLayout>
          <c:xMode val="edge"/>
          <c:yMode val="edge"/>
          <c:x val="0.36181238936799115"/>
          <c:y val="4.6297966659811498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'5-GRAN.DEST.MES-GRAF'!$AA$5:$AA$14</c:f>
              <c:strCache>
                <c:ptCount val="10"/>
                <c:pt idx="0">
                  <c:v>TAILANDIA</c:v>
                </c:pt>
                <c:pt idx="1">
                  <c:v>MALASIA</c:v>
                </c:pt>
                <c:pt idx="2">
                  <c:v>ARGELIA</c:v>
                </c:pt>
                <c:pt idx="3">
                  <c:v>CHILE</c:v>
                </c:pt>
                <c:pt idx="4">
                  <c:v>BRASIL</c:v>
                </c:pt>
                <c:pt idx="5">
                  <c:v>PERU</c:v>
                </c:pt>
                <c:pt idx="6">
                  <c:v>INDONESIA</c:v>
                </c:pt>
                <c:pt idx="7">
                  <c:v>ARABIA SAUDITA</c:v>
                </c:pt>
                <c:pt idx="8">
                  <c:v>BANGLADESH</c:v>
                </c:pt>
                <c:pt idx="9">
                  <c:v>VIETNAM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'5-GRAN.DEST.MES-GRAF'!$AA$5:$AA$14</c:f>
              <c:strCache>
                <c:ptCount val="10"/>
                <c:pt idx="0">
                  <c:v>TAILANDIA</c:v>
                </c:pt>
                <c:pt idx="1">
                  <c:v>MALASIA</c:v>
                </c:pt>
                <c:pt idx="2">
                  <c:v>ARGELIA</c:v>
                </c:pt>
                <c:pt idx="3">
                  <c:v>CHILE</c:v>
                </c:pt>
                <c:pt idx="4">
                  <c:v>BRASIL</c:v>
                </c:pt>
                <c:pt idx="5">
                  <c:v>PERU</c:v>
                </c:pt>
                <c:pt idx="6">
                  <c:v>INDONESIA</c:v>
                </c:pt>
                <c:pt idx="7">
                  <c:v>ARABIA SAUDITA</c:v>
                </c:pt>
                <c:pt idx="8">
                  <c:v>BANGLADESH</c:v>
                </c:pt>
                <c:pt idx="9">
                  <c:v>VIETNAM</c:v>
                </c:pt>
              </c:strCache>
            </c:strRef>
          </c:cat>
          <c:val>
            <c:numRef>
              <c:f>'5-GRAN.DEST.MES-GRAF'!$AB$5:$AB$14</c:f>
              <c:numCache>
                <c:formatCode>0.00</c:formatCode>
                <c:ptCount val="10"/>
                <c:pt idx="0">
                  <c:v>3.4446309679401859</c:v>
                </c:pt>
                <c:pt idx="1">
                  <c:v>3.7018393074180569</c:v>
                </c:pt>
                <c:pt idx="2">
                  <c:v>4.2479876955936389</c:v>
                </c:pt>
                <c:pt idx="3">
                  <c:v>4.525164571749964</c:v>
                </c:pt>
                <c:pt idx="4">
                  <c:v>5.7319216543201881</c:v>
                </c:pt>
                <c:pt idx="5">
                  <c:v>6.04010056962567</c:v>
                </c:pt>
                <c:pt idx="6">
                  <c:v>10.046052665871747</c:v>
                </c:pt>
                <c:pt idx="7">
                  <c:v>11.761088750144397</c:v>
                </c:pt>
                <c:pt idx="8">
                  <c:v>11.953542468017401</c:v>
                </c:pt>
                <c:pt idx="9">
                  <c:v>15.73001357213148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E-401B-9C90-2EE928771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4302080"/>
        <c:axId val="84307968"/>
      </c:barChart>
      <c:catAx>
        <c:axId val="8430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4307968"/>
        <c:crosses val="autoZero"/>
        <c:auto val="0"/>
        <c:lblAlgn val="l"/>
        <c:lblOffset val="100"/>
        <c:noMultiLvlLbl val="0"/>
      </c:catAx>
      <c:valAx>
        <c:axId val="8430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es-AR" b="1"/>
                  <a:t>Exportaciones en %</a:t>
                </a:r>
              </a:p>
            </c:rich>
          </c:tx>
          <c:layout>
            <c:manualLayout>
              <c:xMode val="edge"/>
              <c:yMode val="edge"/>
              <c:x val="0.39848183563323925"/>
              <c:y val="0.94253231251405611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43020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% Exportacion por firma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/>
              <a:t>(enero</a:t>
            </a:r>
            <a:r>
              <a:rPr lang="es-AR" sz="1600" baseline="0"/>
              <a:t> 2026)</a:t>
            </a:r>
            <a:endParaRPr lang="es-A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78722864745881"/>
          <c:y val="8.8827257703898141E-2"/>
          <c:w val="0.79424800863886413"/>
          <c:h val="0.829201710897248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'8-GRAN.FIRM.MES-GRAF'!$T$4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'8-GRAN.FIRM.MES-GRAF'!$S$5:$S$28</c:f>
              <c:strCache>
                <c:ptCount val="24"/>
                <c:pt idx="0">
                  <c:v>ENRIQUE M BAYA CASAL </c:v>
                </c:pt>
                <c:pt idx="1">
                  <c:v>Y.P.F</c:v>
                </c:pt>
                <c:pt idx="2">
                  <c:v>ALDEA</c:v>
                </c:pt>
                <c:pt idx="3">
                  <c:v>CANTABRIA</c:v>
                </c:pt>
                <c:pt idx="4">
                  <c:v>E-GRAIN</c:v>
                </c:pt>
                <c:pt idx="5">
                  <c:v>CURCIJA </c:v>
                </c:pt>
                <c:pt idx="6">
                  <c:v>MALTERIA QUILMES</c:v>
                </c:pt>
                <c:pt idx="7">
                  <c:v>AMAGGI</c:v>
                </c:pt>
                <c:pt idx="8">
                  <c:v>COPAGRA</c:v>
                </c:pt>
                <c:pt idx="9">
                  <c:v>OLEAGINOSA MORENO/VITERRA</c:v>
                </c:pt>
                <c:pt idx="10">
                  <c:v>MOLINOS AGRO </c:v>
                </c:pt>
                <c:pt idx="11">
                  <c:v>GROBOCOPATEL</c:v>
                </c:pt>
                <c:pt idx="12">
                  <c:v>ISOY</c:v>
                </c:pt>
                <c:pt idx="13">
                  <c:v>GEAR </c:v>
                </c:pt>
                <c:pt idx="14">
                  <c:v>CHS DE ARGENTINA </c:v>
                </c:pt>
                <c:pt idx="15">
                  <c:v>UNION AGRI. AVELLANEDA</c:v>
                </c:pt>
                <c:pt idx="16">
                  <c:v>ALEA </c:v>
                </c:pt>
                <c:pt idx="17">
                  <c:v>A.G.D</c:v>
                </c:pt>
                <c:pt idx="18">
                  <c:v>A.C.A. </c:v>
                </c:pt>
                <c:pt idx="19">
                  <c:v>A.D.M AGRO</c:v>
                </c:pt>
                <c:pt idx="20">
                  <c:v>DREYFUS</c:v>
                </c:pt>
                <c:pt idx="21">
                  <c:v>CARGILL</c:v>
                </c:pt>
                <c:pt idx="22">
                  <c:v>COFCO</c:v>
                </c:pt>
                <c:pt idx="23">
                  <c:v>BUNGE</c:v>
                </c:pt>
              </c:strCache>
            </c:strRef>
          </c:cat>
          <c:val>
            <c:numRef>
              <c:f>'8-GRAN.FIRM.MES-GRAF'!$T$5:$T$28</c:f>
              <c:numCache>
                <c:formatCode>0.00</c:formatCode>
                <c:ptCount val="24"/>
                <c:pt idx="0">
                  <c:v>7.4971040654984791E-2</c:v>
                </c:pt>
                <c:pt idx="1">
                  <c:v>0.15859258600092938</c:v>
                </c:pt>
                <c:pt idx="2">
                  <c:v>0.20328686023755491</c:v>
                </c:pt>
                <c:pt idx="3">
                  <c:v>0.2162626172739946</c:v>
                </c:pt>
                <c:pt idx="4">
                  <c:v>0.28445742925439421</c:v>
                </c:pt>
                <c:pt idx="5">
                  <c:v>0.29181035824171003</c:v>
                </c:pt>
                <c:pt idx="6">
                  <c:v>0.5187419313012217</c:v>
                </c:pt>
                <c:pt idx="7">
                  <c:v>0.58390906663978537</c:v>
                </c:pt>
                <c:pt idx="8">
                  <c:v>0.65527573034020359</c:v>
                </c:pt>
                <c:pt idx="9">
                  <c:v>0.81280142076258122</c:v>
                </c:pt>
                <c:pt idx="10">
                  <c:v>1.1551307263994963</c:v>
                </c:pt>
                <c:pt idx="11">
                  <c:v>1.2218837875980695</c:v>
                </c:pt>
                <c:pt idx="12">
                  <c:v>1.4174987314878293</c:v>
                </c:pt>
                <c:pt idx="13">
                  <c:v>1.4316585263538442</c:v>
                </c:pt>
                <c:pt idx="14">
                  <c:v>1.4345420279174974</c:v>
                </c:pt>
                <c:pt idx="15">
                  <c:v>1.7939756881296911</c:v>
                </c:pt>
                <c:pt idx="16">
                  <c:v>1.9919228801716728</c:v>
                </c:pt>
                <c:pt idx="17">
                  <c:v>4.5467052655684626</c:v>
                </c:pt>
                <c:pt idx="18">
                  <c:v>6.8249886860265407</c:v>
                </c:pt>
                <c:pt idx="19">
                  <c:v>8.0681815501800074</c:v>
                </c:pt>
                <c:pt idx="20">
                  <c:v>9.9725757403869846</c:v>
                </c:pt>
                <c:pt idx="21">
                  <c:v>17.432372485954605</c:v>
                </c:pt>
                <c:pt idx="22">
                  <c:v>17.952825097810987</c:v>
                </c:pt>
                <c:pt idx="23">
                  <c:v>20.955629765306941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6-4260-AC81-F669924263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6584448"/>
        <c:axId val="84361600"/>
      </c:barChart>
      <c:catAx>
        <c:axId val="76584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4361600"/>
        <c:crosses val="autoZero"/>
        <c:auto val="1"/>
        <c:lblAlgn val="ctr"/>
        <c:lblOffset val="100"/>
        <c:noMultiLvlLbl val="0"/>
      </c:catAx>
      <c:valAx>
        <c:axId val="8436160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658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 b="0"/>
              <a:t>SAN LORENZO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 sz="1400" b="0" i="0" baseline="0">
                <a:effectLst/>
              </a:rPr>
              <a:t>(enero 2026)</a:t>
            </a:r>
            <a:r>
              <a:rPr lang="es-AR" b="0"/>
              <a:t> </a:t>
            </a:r>
          </a:p>
        </c:rich>
      </c:tx>
      <c:layout>
        <c:manualLayout>
          <c:xMode val="edge"/>
          <c:yMode val="edge"/>
          <c:x val="0.462430149061556"/>
          <c:y val="2.185789826125106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854826854543866"/>
          <c:y val="0.11799310729229635"/>
          <c:w val="0.87947238809913864"/>
          <c:h val="0.567755757210776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'1-GRANOS PTO MES'!$C$4</c:f>
              <c:strCache>
                <c:ptCount val="1"/>
                <c:pt idx="0">
                  <c:v>TRIGO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53608247422681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6E-4E41-928F-7E98F8987E32}"/>
                </c:ext>
              </c:extLst>
            </c:dLbl>
            <c:dLbl>
              <c:idx val="3"/>
              <c:layout>
                <c:manualLayout>
                  <c:x val="-5.6925996204933585E-3"/>
                  <c:y val="-7.560050122700531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6E-4E41-928F-7E98F8987E32}"/>
                </c:ext>
              </c:extLst>
            </c:dLbl>
            <c:dLbl>
              <c:idx val="10"/>
              <c:layout>
                <c:manualLayout>
                  <c:x val="-5.6925996204933585E-3"/>
                  <c:y val="-7.560050122700531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6E-4E41-928F-7E98F8987E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MES'!$B$24:$B$36</c:f>
              <c:strCache>
                <c:ptCount val="13"/>
                <c:pt idx="0">
                  <c:v>A.C.A</c:v>
                </c:pt>
                <c:pt idx="1">
                  <c:v>COFCO PGSM</c:v>
                </c:pt>
                <c:pt idx="2">
                  <c:v>DEMPA</c:v>
                </c:pt>
                <c:pt idx="3">
                  <c:v>EL TRANSITO</c:v>
                </c:pt>
                <c:pt idx="4">
                  <c:v>PAMPA</c:v>
                </c:pt>
                <c:pt idx="5">
                  <c:v>QUEBRACHO</c:v>
                </c:pt>
                <c:pt idx="6">
                  <c:v>SAN BENITO</c:v>
                </c:pt>
                <c:pt idx="7">
                  <c:v>TERMINAL 6</c:v>
                </c:pt>
                <c:pt idx="8">
                  <c:v>TIMBUES A.G.D</c:v>
                </c:pt>
                <c:pt idx="9">
                  <c:v>TIMBUES COFCO</c:v>
                </c:pt>
                <c:pt idx="10">
                  <c:v>TIMBUES DREYFUS</c:v>
                </c:pt>
                <c:pt idx="11">
                  <c:v>TIMBUES RENOVA</c:v>
                </c:pt>
                <c:pt idx="12">
                  <c:v>VICENTIN</c:v>
                </c:pt>
              </c:strCache>
            </c:strRef>
          </c:cat>
          <c:val>
            <c:numRef>
              <c:f>'1-GRANOS PTO MES'!$C$24:$C$36</c:f>
              <c:numCache>
                <c:formatCode>#,##0</c:formatCode>
                <c:ptCount val="13"/>
                <c:pt idx="0">
                  <c:v>88310</c:v>
                </c:pt>
                <c:pt idx="1">
                  <c:v>8399.9549999999999</c:v>
                </c:pt>
                <c:pt idx="2">
                  <c:v>236789.84</c:v>
                </c:pt>
                <c:pt idx="3">
                  <c:v>64470</c:v>
                </c:pt>
                <c:pt idx="4">
                  <c:v>283115.56</c:v>
                </c:pt>
                <c:pt idx="5">
                  <c:v>184432.185</c:v>
                </c:pt>
                <c:pt idx="6">
                  <c:v>80120</c:v>
                </c:pt>
                <c:pt idx="7">
                  <c:v>6080</c:v>
                </c:pt>
                <c:pt idx="8">
                  <c:v>80480</c:v>
                </c:pt>
                <c:pt idx="9">
                  <c:v>496319.52200000006</c:v>
                </c:pt>
                <c:pt idx="10">
                  <c:v>62570</c:v>
                </c:pt>
                <c:pt idx="11">
                  <c:v>15540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5-43E0-84AF-36CE229D36E1}"/>
            </c:ext>
          </c:extLst>
        </c:ser>
        <c:ser>
          <c:idx val="1"/>
          <c:order val="1"/>
          <c:tx>
            <c:strRef>
              <c:f>'1-GRANOS PTO MES'!$D$4</c:f>
              <c:strCache>
                <c:ptCount val="1"/>
                <c:pt idx="0">
                  <c:v>MAÍZ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5.692599620493289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6E-4E41-928F-7E98F8987E32}"/>
                </c:ext>
              </c:extLst>
            </c:dLbl>
            <c:dLbl>
              <c:idx val="10"/>
              <c:layout>
                <c:manualLayout>
                  <c:x val="9.4876660341555973E-3"/>
                  <c:y val="-7.560050122700531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41-928F-7E98F8987E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MES'!$B$24:$B$36</c:f>
              <c:strCache>
                <c:ptCount val="13"/>
                <c:pt idx="0">
                  <c:v>A.C.A</c:v>
                </c:pt>
                <c:pt idx="1">
                  <c:v>COFCO PGSM</c:v>
                </c:pt>
                <c:pt idx="2">
                  <c:v>DEMPA</c:v>
                </c:pt>
                <c:pt idx="3">
                  <c:v>EL TRANSITO</c:v>
                </c:pt>
                <c:pt idx="4">
                  <c:v>PAMPA</c:v>
                </c:pt>
                <c:pt idx="5">
                  <c:v>QUEBRACHO</c:v>
                </c:pt>
                <c:pt idx="6">
                  <c:v>SAN BENITO</c:v>
                </c:pt>
                <c:pt idx="7">
                  <c:v>TERMINAL 6</c:v>
                </c:pt>
                <c:pt idx="8">
                  <c:v>TIMBUES A.G.D</c:v>
                </c:pt>
                <c:pt idx="9">
                  <c:v>TIMBUES COFCO</c:v>
                </c:pt>
                <c:pt idx="10">
                  <c:v>TIMBUES DREYFUS</c:v>
                </c:pt>
                <c:pt idx="11">
                  <c:v>TIMBUES RENOVA</c:v>
                </c:pt>
                <c:pt idx="12">
                  <c:v>VICENTIN</c:v>
                </c:pt>
              </c:strCache>
            </c:strRef>
          </c:cat>
          <c:val>
            <c:numRef>
              <c:f>'1-GRANOS PTO MES'!$D$24:$D$36</c:f>
              <c:numCache>
                <c:formatCode>#,##0</c:formatCode>
                <c:ptCount val="13"/>
                <c:pt idx="0">
                  <c:v>57920</c:v>
                </c:pt>
                <c:pt idx="1">
                  <c:v>285730.19500000001</c:v>
                </c:pt>
                <c:pt idx="3">
                  <c:v>70200</c:v>
                </c:pt>
                <c:pt idx="5">
                  <c:v>49260.12000000001</c:v>
                </c:pt>
                <c:pt idx="7">
                  <c:v>105750</c:v>
                </c:pt>
                <c:pt idx="8">
                  <c:v>179170</c:v>
                </c:pt>
                <c:pt idx="9">
                  <c:v>3219.9749999999999</c:v>
                </c:pt>
                <c:pt idx="10">
                  <c:v>59669</c:v>
                </c:pt>
                <c:pt idx="11">
                  <c:v>86739.85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E-4E41-928F-7E98F8987E32}"/>
            </c:ext>
          </c:extLst>
        </c:ser>
        <c:ser>
          <c:idx val="2"/>
          <c:order val="2"/>
          <c:tx>
            <c:strRef>
              <c:f>'1-GRANOS PTO MES'!$E$4</c:f>
              <c:strCache>
                <c:ptCount val="1"/>
                <c:pt idx="0">
                  <c:v>MAIZ PAR.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0"/>
                  <c:y val="-1.4432989690721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6E-4E41-928F-7E98F8987E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MES'!$B$24:$B$36</c:f>
              <c:strCache>
                <c:ptCount val="13"/>
                <c:pt idx="0">
                  <c:v>A.C.A</c:v>
                </c:pt>
                <c:pt idx="1">
                  <c:v>COFCO PGSM</c:v>
                </c:pt>
                <c:pt idx="2">
                  <c:v>DEMPA</c:v>
                </c:pt>
                <c:pt idx="3">
                  <c:v>EL TRANSITO</c:v>
                </c:pt>
                <c:pt idx="4">
                  <c:v>PAMPA</c:v>
                </c:pt>
                <c:pt idx="5">
                  <c:v>QUEBRACHO</c:v>
                </c:pt>
                <c:pt idx="6">
                  <c:v>SAN BENITO</c:v>
                </c:pt>
                <c:pt idx="7">
                  <c:v>TERMINAL 6</c:v>
                </c:pt>
                <c:pt idx="8">
                  <c:v>TIMBUES A.G.D</c:v>
                </c:pt>
                <c:pt idx="9">
                  <c:v>TIMBUES COFCO</c:v>
                </c:pt>
                <c:pt idx="10">
                  <c:v>TIMBUES DREYFUS</c:v>
                </c:pt>
                <c:pt idx="11">
                  <c:v>TIMBUES RENOVA</c:v>
                </c:pt>
                <c:pt idx="12">
                  <c:v>VICENTIN</c:v>
                </c:pt>
              </c:strCache>
            </c:strRef>
          </c:cat>
          <c:val>
            <c:numRef>
              <c:f>'1-GRANOS PTO MES'!$E$24:$E$36</c:f>
              <c:numCache>
                <c:formatCode>#,##0</c:formatCode>
                <c:ptCount val="13"/>
                <c:pt idx="5">
                  <c:v>98317.875</c:v>
                </c:pt>
                <c:pt idx="7">
                  <c:v>23450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E-4E41-928F-7E98F8987E32}"/>
            </c:ext>
          </c:extLst>
        </c:ser>
        <c:ser>
          <c:idx val="3"/>
          <c:order val="3"/>
          <c:tx>
            <c:strRef>
              <c:f>'1-GRANOS PTO MES'!$F$4</c:f>
              <c:strCache>
                <c:ptCount val="1"/>
                <c:pt idx="0">
                  <c:v>SORGO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MES'!$B$24:$B$36</c:f>
              <c:strCache>
                <c:ptCount val="13"/>
                <c:pt idx="0">
                  <c:v>A.C.A</c:v>
                </c:pt>
                <c:pt idx="1">
                  <c:v>COFCO PGSM</c:v>
                </c:pt>
                <c:pt idx="2">
                  <c:v>DEMPA</c:v>
                </c:pt>
                <c:pt idx="3">
                  <c:v>EL TRANSITO</c:v>
                </c:pt>
                <c:pt idx="4">
                  <c:v>PAMPA</c:v>
                </c:pt>
                <c:pt idx="5">
                  <c:v>QUEBRACHO</c:v>
                </c:pt>
                <c:pt idx="6">
                  <c:v>SAN BENITO</c:v>
                </c:pt>
                <c:pt idx="7">
                  <c:v>TERMINAL 6</c:v>
                </c:pt>
                <c:pt idx="8">
                  <c:v>TIMBUES A.G.D</c:v>
                </c:pt>
                <c:pt idx="9">
                  <c:v>TIMBUES COFCO</c:v>
                </c:pt>
                <c:pt idx="10">
                  <c:v>TIMBUES DREYFUS</c:v>
                </c:pt>
                <c:pt idx="11">
                  <c:v>TIMBUES RENOVA</c:v>
                </c:pt>
                <c:pt idx="12">
                  <c:v>VICENTIN</c:v>
                </c:pt>
              </c:strCache>
            </c:strRef>
          </c:cat>
          <c:val>
            <c:numRef>
              <c:f>'1-GRANOS PTO MES'!$F$24:$F$36</c:f>
              <c:numCache>
                <c:formatCode>#,##0</c:formatCode>
                <c:ptCount val="13"/>
                <c:pt idx="0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E-4E41-928F-7E98F8987E32}"/>
            </c:ext>
          </c:extLst>
        </c:ser>
        <c:ser>
          <c:idx val="5"/>
          <c:order val="5"/>
          <c:tx>
            <c:strRef>
              <c:f>'1-GRANOS PTO MES'!$H$4</c:f>
              <c:strCache>
                <c:ptCount val="1"/>
                <c:pt idx="0">
                  <c:v>GIRASOL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MES'!$B$24:$B$36</c:f>
              <c:strCache>
                <c:ptCount val="13"/>
                <c:pt idx="0">
                  <c:v>A.C.A</c:v>
                </c:pt>
                <c:pt idx="1">
                  <c:v>COFCO PGSM</c:v>
                </c:pt>
                <c:pt idx="2">
                  <c:v>DEMPA</c:v>
                </c:pt>
                <c:pt idx="3">
                  <c:v>EL TRANSITO</c:v>
                </c:pt>
                <c:pt idx="4">
                  <c:v>PAMPA</c:v>
                </c:pt>
                <c:pt idx="5">
                  <c:v>QUEBRACHO</c:v>
                </c:pt>
                <c:pt idx="6">
                  <c:v>SAN BENITO</c:v>
                </c:pt>
                <c:pt idx="7">
                  <c:v>TERMINAL 6</c:v>
                </c:pt>
                <c:pt idx="8">
                  <c:v>TIMBUES A.G.D</c:v>
                </c:pt>
                <c:pt idx="9">
                  <c:v>TIMBUES COFCO</c:v>
                </c:pt>
                <c:pt idx="10">
                  <c:v>TIMBUES DREYFUS</c:v>
                </c:pt>
                <c:pt idx="11">
                  <c:v>TIMBUES RENOVA</c:v>
                </c:pt>
                <c:pt idx="12">
                  <c:v>VICENTIN</c:v>
                </c:pt>
              </c:strCache>
            </c:strRef>
          </c:cat>
          <c:val>
            <c:numRef>
              <c:f>'1-GRANOS PTO MES'!$H$24:$H$36</c:f>
              <c:numCache>
                <c:formatCode>#,##0</c:formatCode>
                <c:ptCount val="13"/>
                <c:pt idx="4">
                  <c:v>33040</c:v>
                </c:pt>
                <c:pt idx="12">
                  <c:v>55410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E-4E41-928F-7E98F8987E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376896"/>
        <c:axId val="77390976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'1-GRANOS PTO MES'!$G$4</c15:sqref>
                        </c15:formulaRef>
                      </c:ext>
                    </c:extLst>
                    <c:strCache>
                      <c:ptCount val="1"/>
                      <c:pt idx="0">
                        <c:v>CEBADA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'1-GRANOS PTO MES'!$B$24:$B$36</c15:sqref>
                        </c15:formulaRef>
                      </c:ext>
                    </c:extLst>
                    <c:strCache>
                      <c:ptCount val="13"/>
                      <c:pt idx="0">
                        <c:v>A.C.A</c:v>
                      </c:pt>
                      <c:pt idx="1">
                        <c:v>COFCO PGSM</c:v>
                      </c:pt>
                      <c:pt idx="2">
                        <c:v>DEMPA</c:v>
                      </c:pt>
                      <c:pt idx="3">
                        <c:v>EL TRANSITO</c:v>
                      </c:pt>
                      <c:pt idx="4">
                        <c:v>PAMPA</c:v>
                      </c:pt>
                      <c:pt idx="5">
                        <c:v>QUEBRACHO</c:v>
                      </c:pt>
                      <c:pt idx="6">
                        <c:v>SAN BENITO</c:v>
                      </c:pt>
                      <c:pt idx="7">
                        <c:v>TERMINAL 6</c:v>
                      </c:pt>
                      <c:pt idx="8">
                        <c:v>TIMBUES A.G.D</c:v>
                      </c:pt>
                      <c:pt idx="9">
                        <c:v>TIMBUES COFCO</c:v>
                      </c:pt>
                      <c:pt idx="10">
                        <c:v>TIMBUES DREYFUS</c:v>
                      </c:pt>
                      <c:pt idx="11">
                        <c:v>TIMBUES RENOVA</c:v>
                      </c:pt>
                      <c:pt idx="12">
                        <c:v>VICENTIN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'1-GRANOS PTO MES'!$G$24:$G$36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96E-4E41-928F-7E98F8987E3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MES'!$I$4</c15:sqref>
                        </c15:formulaRef>
                      </c:ext>
                    </c:extLst>
                    <c:strCache>
                      <c:ptCount val="1"/>
                      <c:pt idx="0">
                        <c:v>SOJA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MES'!$B$24:$B$36</c15:sqref>
                        </c15:formulaRef>
                      </c:ext>
                    </c:extLst>
                    <c:strCache>
                      <c:ptCount val="13"/>
                      <c:pt idx="0">
                        <c:v>A.C.A</c:v>
                      </c:pt>
                      <c:pt idx="1">
                        <c:v>COFCO PGSM</c:v>
                      </c:pt>
                      <c:pt idx="2">
                        <c:v>DEMPA</c:v>
                      </c:pt>
                      <c:pt idx="3">
                        <c:v>EL TRANSITO</c:v>
                      </c:pt>
                      <c:pt idx="4">
                        <c:v>PAMPA</c:v>
                      </c:pt>
                      <c:pt idx="5">
                        <c:v>QUEBRACHO</c:v>
                      </c:pt>
                      <c:pt idx="6">
                        <c:v>SAN BENITO</c:v>
                      </c:pt>
                      <c:pt idx="7">
                        <c:v>TERMINAL 6</c:v>
                      </c:pt>
                      <c:pt idx="8">
                        <c:v>TIMBUES A.G.D</c:v>
                      </c:pt>
                      <c:pt idx="9">
                        <c:v>TIMBUES COFCO</c:v>
                      </c:pt>
                      <c:pt idx="10">
                        <c:v>TIMBUES DREYFUS</c:v>
                      </c:pt>
                      <c:pt idx="11">
                        <c:v>TIMBUES RENOVA</c:v>
                      </c:pt>
                      <c:pt idx="12">
                        <c:v>VICENTIN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MES'!$I$24:$I$36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6E-4E41-928F-7E98F8987E32}"/>
                  </c:ext>
                </c:extLst>
              </c15:ser>
            </c15:filteredBarSeries>
          </c:ext>
        </c:extLst>
      </c:barChart>
      <c:catAx>
        <c:axId val="7737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s-AR"/>
          </a:p>
        </c:txPr>
        <c:crossAx val="77390976"/>
        <c:crosses val="autoZero"/>
        <c:auto val="1"/>
        <c:lblAlgn val="ctr"/>
        <c:lblOffset val="100"/>
        <c:noMultiLvlLbl val="0"/>
      </c:catAx>
      <c:valAx>
        <c:axId val="7739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7737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="0"/>
            </a:pPr>
            <a:r>
              <a:rPr lang="es-AR" b="0"/>
              <a:t>BAHIA BLANCA</a:t>
            </a:r>
          </a:p>
          <a:p>
            <a:pPr>
              <a:defRPr b="0"/>
            </a:pPr>
            <a:r>
              <a:rPr lang="es-AR" sz="1400" b="0"/>
              <a:t>(enero 2026)</a:t>
            </a:r>
            <a:endParaRPr lang="es-AR" b="0"/>
          </a:p>
        </c:rich>
      </c:tx>
      <c:layout>
        <c:manualLayout>
          <c:xMode val="edge"/>
          <c:yMode val="edge"/>
          <c:x val="0.3914441799426234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395792348679186"/>
          <c:y val="0.11504977824805718"/>
          <c:w val="0.67572587185725874"/>
          <c:h val="0.68570451388888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'1-GRANOS PTO MES'!$C$4</c:f>
              <c:strCache>
                <c:ptCount val="1"/>
                <c:pt idx="0">
                  <c:v>TRIGO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MES'!$B$6:$B$10</c:f>
              <c:strCache>
                <c:ptCount val="5"/>
                <c:pt idx="0">
                  <c:v>A.D.M AGRO</c:v>
                </c:pt>
                <c:pt idx="1">
                  <c:v>CARGILL</c:v>
                </c:pt>
                <c:pt idx="2">
                  <c:v>DREYFUS</c:v>
                </c:pt>
                <c:pt idx="3">
                  <c:v>PUERTO GALVAN</c:v>
                </c:pt>
                <c:pt idx="4">
                  <c:v>TERMINAL</c:v>
                </c:pt>
              </c:strCache>
            </c:strRef>
          </c:cat>
          <c:val>
            <c:numRef>
              <c:f>'1-GRANOS PTO MES'!$C$6:$C$10</c:f>
              <c:numCache>
                <c:formatCode>#,##0</c:formatCode>
                <c:ptCount val="5"/>
                <c:pt idx="0">
                  <c:v>87410</c:v>
                </c:pt>
                <c:pt idx="1">
                  <c:v>185010.52499999999</c:v>
                </c:pt>
                <c:pt idx="2">
                  <c:v>46010</c:v>
                </c:pt>
                <c:pt idx="3">
                  <c:v>50650</c:v>
                </c:pt>
                <c:pt idx="4">
                  <c:v>251410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ACA-4175-B37A-3DD9AD254D18}"/>
            </c:ext>
          </c:extLst>
        </c:ser>
        <c:ser>
          <c:idx val="1"/>
          <c:order val="1"/>
          <c:tx>
            <c:strRef>
              <c:f>'1-GRANOS PTO MES'!$D$4</c:f>
              <c:strCache>
                <c:ptCount val="1"/>
                <c:pt idx="0">
                  <c:v>MAÍZ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MES'!$B$6:$B$10</c:f>
              <c:strCache>
                <c:ptCount val="5"/>
                <c:pt idx="0">
                  <c:v>A.D.M AGRO</c:v>
                </c:pt>
                <c:pt idx="1">
                  <c:v>CARGILL</c:v>
                </c:pt>
                <c:pt idx="2">
                  <c:v>DREYFUS</c:v>
                </c:pt>
                <c:pt idx="3">
                  <c:v>PUERTO GALVAN</c:v>
                </c:pt>
                <c:pt idx="4">
                  <c:v>TERMINAL</c:v>
                </c:pt>
              </c:strCache>
            </c:strRef>
          </c:cat>
          <c:val>
            <c:numRef>
              <c:f>'1-GRANOS PTO MES'!$D$6:$D$10</c:f>
              <c:numCache>
                <c:formatCode>#,##0</c:formatCode>
                <c:ptCount val="5"/>
                <c:pt idx="1">
                  <c:v>190769.20500000002</c:v>
                </c:pt>
                <c:pt idx="2">
                  <c:v>55020</c:v>
                </c:pt>
                <c:pt idx="4">
                  <c:v>31630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2-475B-8DC5-CCA2BE1000AC}"/>
            </c:ext>
          </c:extLst>
        </c:ser>
        <c:ser>
          <c:idx val="4"/>
          <c:order val="4"/>
          <c:tx>
            <c:strRef>
              <c:f>'1-GRANOS PTO MES'!$G$4</c:f>
              <c:strCache>
                <c:ptCount val="1"/>
                <c:pt idx="0">
                  <c:v>CEBADA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MES'!$B$6:$B$10</c:f>
              <c:strCache>
                <c:ptCount val="5"/>
                <c:pt idx="0">
                  <c:v>A.D.M AGRO</c:v>
                </c:pt>
                <c:pt idx="1">
                  <c:v>CARGILL</c:v>
                </c:pt>
                <c:pt idx="2">
                  <c:v>DREYFUS</c:v>
                </c:pt>
                <c:pt idx="3">
                  <c:v>PUERTO GALVAN</c:v>
                </c:pt>
                <c:pt idx="4">
                  <c:v>TERMINAL</c:v>
                </c:pt>
              </c:strCache>
            </c:strRef>
          </c:cat>
          <c:val>
            <c:numRef>
              <c:f>'1-GRANOS PTO MES'!$G$6:$G$10</c:f>
              <c:numCache>
                <c:formatCode>#,##0</c:formatCode>
                <c:ptCount val="5"/>
                <c:pt idx="1">
                  <c:v>65319</c:v>
                </c:pt>
                <c:pt idx="2">
                  <c:v>178340</c:v>
                </c:pt>
                <c:pt idx="3">
                  <c:v>143000</c:v>
                </c:pt>
                <c:pt idx="4">
                  <c:v>185180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52-475B-8DC5-CCA2BE1000AC}"/>
            </c:ext>
          </c:extLst>
        </c:ser>
        <c:ser>
          <c:idx val="6"/>
          <c:order val="6"/>
          <c:tx>
            <c:strRef>
              <c:f>'1-GRANOS PTO MES'!$I$4</c:f>
              <c:strCache>
                <c:ptCount val="1"/>
                <c:pt idx="0">
                  <c:v>SOJA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MES'!$B$6:$B$10</c:f>
              <c:strCache>
                <c:ptCount val="5"/>
                <c:pt idx="0">
                  <c:v>A.D.M AGRO</c:v>
                </c:pt>
                <c:pt idx="1">
                  <c:v>CARGILL</c:v>
                </c:pt>
                <c:pt idx="2">
                  <c:v>DREYFUS</c:v>
                </c:pt>
                <c:pt idx="3">
                  <c:v>PUERTO GALVAN</c:v>
                </c:pt>
                <c:pt idx="4">
                  <c:v>TERMINAL</c:v>
                </c:pt>
              </c:strCache>
            </c:strRef>
          </c:cat>
          <c:val>
            <c:numRef>
              <c:f>'1-GRANOS PTO MES'!$I$6:$I$10</c:f>
              <c:numCache>
                <c:formatCode>#,##0</c:formatCode>
                <c:ptCount val="5"/>
                <c:pt idx="1">
                  <c:v>18820.325000000001</c:v>
                </c:pt>
                <c:pt idx="4">
                  <c:v>21990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52-475B-8DC5-CCA2BE1000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129216"/>
        <c:axId val="7713075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'1-GRANOS PTO MES'!$E$4</c15:sqref>
                        </c15:formulaRef>
                      </c:ext>
                    </c:extLst>
                    <c:strCache>
                      <c:ptCount val="1"/>
                      <c:pt idx="0">
                        <c:v>MAIZ PAR.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'1-GRANOS PTO MES'!$B$6:$B$10</c15:sqref>
                        </c15:formulaRef>
                      </c:ext>
                    </c:extLst>
                    <c:strCache>
                      <c:ptCount val="5"/>
                      <c:pt idx="0">
                        <c:v>A.D.M AGRO</c:v>
                      </c:pt>
                      <c:pt idx="1">
                        <c:v>CARGILL</c:v>
                      </c:pt>
                      <c:pt idx="2">
                        <c:v>DREYFUS</c:v>
                      </c:pt>
                      <c:pt idx="3">
                        <c:v>PUERTO GALVAN</c:v>
                      </c:pt>
                      <c:pt idx="4">
                        <c:v>TERMINAL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'1-GRANOS PTO MES'!$E$6:$E$10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952-475B-8DC5-CCA2BE1000A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MES'!$F$4</c15:sqref>
                        </c15:formulaRef>
                      </c:ext>
                    </c:extLst>
                    <c:strCache>
                      <c:ptCount val="1"/>
                      <c:pt idx="0">
                        <c:v>SORGO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MES'!$B$6:$B$10</c15:sqref>
                        </c15:formulaRef>
                      </c:ext>
                    </c:extLst>
                    <c:strCache>
                      <c:ptCount val="5"/>
                      <c:pt idx="0">
                        <c:v>A.D.M AGRO</c:v>
                      </c:pt>
                      <c:pt idx="1">
                        <c:v>CARGILL</c:v>
                      </c:pt>
                      <c:pt idx="2">
                        <c:v>DREYFUS</c:v>
                      </c:pt>
                      <c:pt idx="3">
                        <c:v>PUERTO GALVAN</c:v>
                      </c:pt>
                      <c:pt idx="4">
                        <c:v>TERMINAL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MES'!$F$6:$F$10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952-475B-8DC5-CCA2BE1000A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MES'!$H$4</c15:sqref>
                        </c15:formulaRef>
                      </c:ext>
                    </c:extLst>
                    <c:strCache>
                      <c:ptCount val="1"/>
                      <c:pt idx="0">
                        <c:v>GIRASOL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MES'!$B$6:$B$10</c15:sqref>
                        </c15:formulaRef>
                      </c:ext>
                    </c:extLst>
                    <c:strCache>
                      <c:ptCount val="5"/>
                      <c:pt idx="0">
                        <c:v>A.D.M AGRO</c:v>
                      </c:pt>
                      <c:pt idx="1">
                        <c:v>CARGILL</c:v>
                      </c:pt>
                      <c:pt idx="2">
                        <c:v>DREYFUS</c:v>
                      </c:pt>
                      <c:pt idx="3">
                        <c:v>PUERTO GALVAN</c:v>
                      </c:pt>
                      <c:pt idx="4">
                        <c:v>TERMINAL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MES'!$H$6:$H$10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952-475B-8DC5-CCA2BE1000AC}"/>
                  </c:ext>
                </c:extLst>
              </c15:ser>
            </c15:filteredBarSeries>
          </c:ext>
        </c:extLst>
      </c:barChart>
      <c:catAx>
        <c:axId val="7712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77130752"/>
        <c:crosses val="autoZero"/>
        <c:auto val="1"/>
        <c:lblAlgn val="ctr"/>
        <c:lblOffset val="100"/>
        <c:noMultiLvlLbl val="0"/>
      </c:catAx>
      <c:valAx>
        <c:axId val="7713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/>
                  <a:t>Granos en Tn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7712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="0"/>
            </a:pPr>
            <a:r>
              <a:rPr lang="es-AR" b="0"/>
              <a:t>NECOCHEA</a:t>
            </a:r>
          </a:p>
          <a:p>
            <a:pPr>
              <a:defRPr b="0"/>
            </a:pPr>
            <a:r>
              <a:rPr lang="es-AR" sz="1400" b="0"/>
              <a:t>(enero 2026)</a:t>
            </a:r>
            <a:endParaRPr lang="es-AR" b="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727067657228792"/>
          <c:y val="0.12120822631038129"/>
          <c:w val="0.65158845691876521"/>
          <c:h val="0.71963221784776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'1-GRANOS PTO MES'!$C$4</c:f>
              <c:strCache>
                <c:ptCount val="1"/>
                <c:pt idx="0">
                  <c:v>TRIGO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MES'!$B$12:$B$15</c:f>
              <c:strCache>
                <c:ptCount val="4"/>
                <c:pt idx="0">
                  <c:v>A.C.A</c:v>
                </c:pt>
                <c:pt idx="1">
                  <c:v>CAMARA PORTUARIA</c:v>
                </c:pt>
                <c:pt idx="2">
                  <c:v>SITIO 0</c:v>
                </c:pt>
                <c:pt idx="3">
                  <c:v>TERMINAL QUEQUEN</c:v>
                </c:pt>
              </c:strCache>
            </c:strRef>
          </c:cat>
          <c:val>
            <c:numRef>
              <c:f>'1-GRANOS PTO MES'!$C$12:$C$15</c:f>
              <c:numCache>
                <c:formatCode>#,##0</c:formatCode>
                <c:ptCount val="4"/>
                <c:pt idx="0">
                  <c:v>110560</c:v>
                </c:pt>
                <c:pt idx="1">
                  <c:v>22660</c:v>
                </c:pt>
                <c:pt idx="2">
                  <c:v>176670</c:v>
                </c:pt>
                <c:pt idx="3">
                  <c:v>118130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E-458E-95C5-DB2AEAC5B5F7}"/>
            </c:ext>
          </c:extLst>
        </c:ser>
        <c:ser>
          <c:idx val="1"/>
          <c:order val="1"/>
          <c:tx>
            <c:strRef>
              <c:f>'1-GRANOS PTO MES'!$D$4</c:f>
              <c:strCache>
                <c:ptCount val="1"/>
                <c:pt idx="0">
                  <c:v>MAÍZ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MES'!$B$12:$B$15</c:f>
              <c:strCache>
                <c:ptCount val="4"/>
                <c:pt idx="0">
                  <c:v>A.C.A</c:v>
                </c:pt>
                <c:pt idx="1">
                  <c:v>CAMARA PORTUARIA</c:v>
                </c:pt>
                <c:pt idx="2">
                  <c:v>SITIO 0</c:v>
                </c:pt>
                <c:pt idx="3">
                  <c:v>TERMINAL QUEQUEN</c:v>
                </c:pt>
              </c:strCache>
            </c:strRef>
          </c:cat>
          <c:val>
            <c:numRef>
              <c:f>'1-GRANOS PTO MES'!$D$12:$D$15</c:f>
              <c:numCache>
                <c:formatCode>#,##0</c:formatCode>
                <c:ptCount val="4"/>
                <c:pt idx="0">
                  <c:v>42550</c:v>
                </c:pt>
                <c:pt idx="2">
                  <c:v>42740</c:v>
                </c:pt>
                <c:pt idx="3">
                  <c:v>54566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C-4CA3-8C36-7E21F3FC28E4}"/>
            </c:ext>
          </c:extLst>
        </c:ser>
        <c:ser>
          <c:idx val="4"/>
          <c:order val="4"/>
          <c:tx>
            <c:strRef>
              <c:f>'1-GRANOS PTO MES'!$G$4</c:f>
              <c:strCache>
                <c:ptCount val="1"/>
                <c:pt idx="0">
                  <c:v>CEBADA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MES'!$B$12:$B$15</c:f>
              <c:strCache>
                <c:ptCount val="4"/>
                <c:pt idx="0">
                  <c:v>A.C.A</c:v>
                </c:pt>
                <c:pt idx="1">
                  <c:v>CAMARA PORTUARIA</c:v>
                </c:pt>
                <c:pt idx="2">
                  <c:v>SITIO 0</c:v>
                </c:pt>
                <c:pt idx="3">
                  <c:v>TERMINAL QUEQUEN</c:v>
                </c:pt>
              </c:strCache>
            </c:strRef>
          </c:cat>
          <c:val>
            <c:numRef>
              <c:f>'1-GRANOS PTO MES'!$G$12:$G$15</c:f>
              <c:numCache>
                <c:formatCode>#,##0</c:formatCode>
                <c:ptCount val="4"/>
                <c:pt idx="0">
                  <c:v>189050</c:v>
                </c:pt>
                <c:pt idx="2">
                  <c:v>214170</c:v>
                </c:pt>
                <c:pt idx="3">
                  <c:v>168350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CC-4CA3-8C36-7E21F3FC28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281536"/>
        <c:axId val="772997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'1-GRANOS PTO MES'!$E$4</c15:sqref>
                        </c15:formulaRef>
                      </c:ext>
                    </c:extLst>
                    <c:strCache>
                      <c:ptCount val="1"/>
                      <c:pt idx="0">
                        <c:v>MAIZ PAR.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'1-GRANOS PTO MES'!$B$12:$B$15</c15:sqref>
                        </c15:formulaRef>
                      </c:ext>
                    </c:extLst>
                    <c:strCache>
                      <c:ptCount val="4"/>
                      <c:pt idx="0">
                        <c:v>A.C.A</c:v>
                      </c:pt>
                      <c:pt idx="1">
                        <c:v>CAMARA PORTUARIA</c:v>
                      </c:pt>
                      <c:pt idx="2">
                        <c:v>SITIO 0</c:v>
                      </c:pt>
                      <c:pt idx="3">
                        <c:v>TERMINAL QUEQUEN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'1-GRANOS PTO MES'!$E$12:$E$15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ACC-4CA3-8C36-7E21F3FC28E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MES'!$F$4</c15:sqref>
                        </c15:formulaRef>
                      </c:ext>
                    </c:extLst>
                    <c:strCache>
                      <c:ptCount val="1"/>
                      <c:pt idx="0">
                        <c:v>SORGO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MES'!$B$12:$B$15</c15:sqref>
                        </c15:formulaRef>
                      </c:ext>
                    </c:extLst>
                    <c:strCache>
                      <c:ptCount val="4"/>
                      <c:pt idx="0">
                        <c:v>A.C.A</c:v>
                      </c:pt>
                      <c:pt idx="1">
                        <c:v>CAMARA PORTUARIA</c:v>
                      </c:pt>
                      <c:pt idx="2">
                        <c:v>SITIO 0</c:v>
                      </c:pt>
                      <c:pt idx="3">
                        <c:v>TERMINAL QUEQUEN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MES'!$F$12:$F$15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ACC-4CA3-8C36-7E21F3FC28E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MES'!$H$4</c15:sqref>
                        </c15:formulaRef>
                      </c:ext>
                    </c:extLst>
                    <c:strCache>
                      <c:ptCount val="1"/>
                      <c:pt idx="0">
                        <c:v>GIRASOL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MES'!$B$12:$B$15</c15:sqref>
                        </c15:formulaRef>
                      </c:ext>
                    </c:extLst>
                    <c:strCache>
                      <c:ptCount val="4"/>
                      <c:pt idx="0">
                        <c:v>A.C.A</c:v>
                      </c:pt>
                      <c:pt idx="1">
                        <c:v>CAMARA PORTUARIA</c:v>
                      </c:pt>
                      <c:pt idx="2">
                        <c:v>SITIO 0</c:v>
                      </c:pt>
                      <c:pt idx="3">
                        <c:v>TERMINAL QUEQUEN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MES'!$H$12:$H$15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ACC-4CA3-8C36-7E21F3FC28E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MES'!$I$4</c15:sqref>
                        </c15:formulaRef>
                      </c:ext>
                    </c:extLst>
                    <c:strCache>
                      <c:ptCount val="1"/>
                      <c:pt idx="0">
                        <c:v>SOJA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MES'!$B$12:$B$15</c15:sqref>
                        </c15:formulaRef>
                      </c:ext>
                    </c:extLst>
                    <c:strCache>
                      <c:ptCount val="4"/>
                      <c:pt idx="0">
                        <c:v>A.C.A</c:v>
                      </c:pt>
                      <c:pt idx="1">
                        <c:v>CAMARA PORTUARIA</c:v>
                      </c:pt>
                      <c:pt idx="2">
                        <c:v>SITIO 0</c:v>
                      </c:pt>
                      <c:pt idx="3">
                        <c:v>TERMINAL QUEQUEN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MES'!$I$12:$I$15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ACC-4CA3-8C36-7E21F3FC28E4}"/>
                  </c:ext>
                </c:extLst>
              </c15:ser>
            </c15:filteredBarSeries>
          </c:ext>
        </c:extLst>
      </c:barChart>
      <c:catAx>
        <c:axId val="772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77299712"/>
        <c:crosses val="autoZero"/>
        <c:auto val="1"/>
        <c:lblAlgn val="ctr"/>
        <c:lblOffset val="100"/>
        <c:noMultiLvlLbl val="0"/>
      </c:catAx>
      <c:valAx>
        <c:axId val="772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/>
                  <a:t>Granos en Tn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7728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 b="0"/>
              <a:t>SAN PEDRO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 sz="1400" b="0" i="0" baseline="0">
                <a:effectLst/>
              </a:rPr>
              <a:t>(enero 2026)</a:t>
            </a:r>
            <a:endParaRPr lang="es-AR">
              <a:effectLst/>
            </a:endParaRPr>
          </a:p>
        </c:rich>
      </c:tx>
      <c:layout>
        <c:manualLayout>
          <c:xMode val="edge"/>
          <c:yMode val="edge"/>
          <c:x val="0.40379527559055117"/>
          <c:y val="2.18580137160274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854829155529869"/>
          <c:y val="0.19259486918973837"/>
          <c:w val="0.87947238809913864"/>
          <c:h val="0.635497586995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'1-GRANOS PTO MES'!$C$4</c:f>
              <c:strCache>
                <c:ptCount val="1"/>
                <c:pt idx="0">
                  <c:v>TRIGO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MES'!$B$38</c:f>
              <c:strCache>
                <c:ptCount val="1"/>
                <c:pt idx="0">
                  <c:v>SERVICIOS PORTUARIOS</c:v>
                </c:pt>
              </c:strCache>
            </c:strRef>
          </c:cat>
          <c:val>
            <c:numRef>
              <c:f>'1-GRANOS PTO MES'!$C$38</c:f>
              <c:numCache>
                <c:formatCode>#,##0</c:formatCode>
                <c:ptCount val="1"/>
                <c:pt idx="0">
                  <c:v>67700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B-41CC-A49C-B1458A05D766}"/>
            </c:ext>
          </c:extLst>
        </c:ser>
        <c:ser>
          <c:idx val="5"/>
          <c:order val="5"/>
          <c:tx>
            <c:strRef>
              <c:f>'1-GRANOS PTO MES'!$H$4</c:f>
              <c:strCache>
                <c:ptCount val="1"/>
                <c:pt idx="0">
                  <c:v>GIRASOL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MES'!$B$38</c:f>
              <c:strCache>
                <c:ptCount val="1"/>
                <c:pt idx="0">
                  <c:v>SERVICIOS PORTUARIOS</c:v>
                </c:pt>
              </c:strCache>
            </c:strRef>
          </c:cat>
          <c:val>
            <c:numRef>
              <c:f>'1-GRANOS PTO MES'!$H$38</c:f>
              <c:numCache>
                <c:formatCode>#,##0</c:formatCode>
                <c:ptCount val="1"/>
                <c:pt idx="0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68-480B-9993-679FFFD5D39A}"/>
            </c:ext>
          </c:extLst>
        </c:ser>
        <c:ser>
          <c:idx val="6"/>
          <c:order val="6"/>
          <c:tx>
            <c:strRef>
              <c:f>'1-GRANOS PTO MES'!$I$4</c:f>
              <c:strCache>
                <c:ptCount val="1"/>
                <c:pt idx="0">
                  <c:v>SOJA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MES'!$B$38</c:f>
              <c:strCache>
                <c:ptCount val="1"/>
                <c:pt idx="0">
                  <c:v>SERVICIOS PORTUARIOS</c:v>
                </c:pt>
              </c:strCache>
            </c:strRef>
          </c:cat>
          <c:val>
            <c:numRef>
              <c:f>'1-GRANOS PTO MES'!$I$38</c:f>
              <c:numCache>
                <c:formatCode>#,##0</c:formatCode>
                <c:ptCount val="1"/>
                <c:pt idx="0">
                  <c:v>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68-480B-9993-679FFFD5D3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498880"/>
        <c:axId val="81500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'1-GRANOS PTO MES'!$D$4</c15:sqref>
                        </c15:formulaRef>
                      </c:ext>
                    </c:extLst>
                    <c:strCache>
                      <c:ptCount val="1"/>
                      <c:pt idx="0">
                        <c:v>MAÍZ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'1-GRANOS PTO MES'!$B$38</c15:sqref>
                        </c15:formulaRef>
                      </c:ext>
                    </c:extLst>
                    <c:strCache>
                      <c:ptCount val="1"/>
                      <c:pt idx="0">
                        <c:v>SERVICIOS PORTUARIOS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'1-GRANOS PTO MES'!$D$38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268-480B-9993-679FFFD5D39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MES'!$E$4</c15:sqref>
                        </c15:formulaRef>
                      </c:ext>
                    </c:extLst>
                    <c:strCache>
                      <c:ptCount val="1"/>
                      <c:pt idx="0">
                        <c:v>MAIZ PAR.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MES'!$B$38</c15:sqref>
                        </c15:formulaRef>
                      </c:ext>
                    </c:extLst>
                    <c:strCache>
                      <c:ptCount val="1"/>
                      <c:pt idx="0">
                        <c:v>SERVICIOS PORTUARIOS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MES'!$E$38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268-480B-9993-679FFFD5D39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MES'!$F$4</c15:sqref>
                        </c15:formulaRef>
                      </c:ext>
                    </c:extLst>
                    <c:strCache>
                      <c:ptCount val="1"/>
                      <c:pt idx="0">
                        <c:v>SORGO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MES'!$B$38</c15:sqref>
                        </c15:formulaRef>
                      </c:ext>
                    </c:extLst>
                    <c:strCache>
                      <c:ptCount val="1"/>
                      <c:pt idx="0">
                        <c:v>SERVICIOS PORTUARIOS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MES'!$F$38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268-480B-9993-679FFFD5D39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MES'!$G$4</c15:sqref>
                        </c15:formulaRef>
                      </c:ext>
                    </c:extLst>
                    <c:strCache>
                      <c:ptCount val="1"/>
                      <c:pt idx="0">
                        <c:v>CEBADA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MES'!$B$38</c15:sqref>
                        </c15:formulaRef>
                      </c:ext>
                    </c:extLst>
                    <c:strCache>
                      <c:ptCount val="1"/>
                      <c:pt idx="0">
                        <c:v>SERVICIOS PORTUARIOS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MES'!$G$38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268-480B-9993-679FFFD5D39A}"/>
                  </c:ext>
                </c:extLst>
              </c15:ser>
            </c15:filteredBarSeries>
          </c:ext>
        </c:extLst>
      </c:barChart>
      <c:catAx>
        <c:axId val="8149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1500416"/>
        <c:crosses val="autoZero"/>
        <c:auto val="1"/>
        <c:lblAlgn val="ctr"/>
        <c:lblOffset val="100"/>
        <c:noMultiLvlLbl val="0"/>
      </c:catAx>
      <c:valAx>
        <c:axId val="8150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149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 b="0"/>
              <a:t>ROSARIO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 sz="1400" b="0" i="0" baseline="0">
                <a:effectLst/>
              </a:rPr>
              <a:t>(enero 2026)</a:t>
            </a:r>
            <a:endParaRPr lang="es-A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380482437333679"/>
          <c:y val="9.3347178591382904E-2"/>
          <c:w val="0.78250120625404218"/>
          <c:h val="0.65169358613763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'1-GRANOS PTO MES'!$C$4</c:f>
              <c:strCache>
                <c:ptCount val="1"/>
                <c:pt idx="0">
                  <c:v>TRIGO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MES'!$B$19:$B$22</c:f>
              <c:strCache>
                <c:ptCount val="4"/>
                <c:pt idx="0">
                  <c:v>ARROYO SECO</c:v>
                </c:pt>
                <c:pt idx="1">
                  <c:v>GENERAL LAGOS</c:v>
                </c:pt>
                <c:pt idx="2">
                  <c:v>PUNTA ALVEAR</c:v>
                </c:pt>
                <c:pt idx="3">
                  <c:v>SERVICIOS PORTUARIOS UNID. VI-VII</c:v>
                </c:pt>
              </c:strCache>
            </c:strRef>
          </c:cat>
          <c:val>
            <c:numRef>
              <c:f>'1-GRANOS PTO MES'!$C$19:$C$22</c:f>
              <c:numCache>
                <c:formatCode>#,##0</c:formatCode>
                <c:ptCount val="4"/>
                <c:pt idx="0">
                  <c:v>260530</c:v>
                </c:pt>
                <c:pt idx="1">
                  <c:v>109410</c:v>
                </c:pt>
                <c:pt idx="2">
                  <c:v>334950</c:v>
                </c:pt>
                <c:pt idx="3">
                  <c:v>90980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5-4B4F-A833-B792AB835352}"/>
            </c:ext>
          </c:extLst>
        </c:ser>
        <c:ser>
          <c:idx val="1"/>
          <c:order val="1"/>
          <c:tx>
            <c:strRef>
              <c:f>'1-GRANOS PTO MES'!$D$4</c:f>
              <c:strCache>
                <c:ptCount val="1"/>
                <c:pt idx="0">
                  <c:v>MAÍZ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MES'!$B$19:$B$22</c:f>
              <c:strCache>
                <c:ptCount val="4"/>
                <c:pt idx="0">
                  <c:v>ARROYO SECO</c:v>
                </c:pt>
                <c:pt idx="1">
                  <c:v>GENERAL LAGOS</c:v>
                </c:pt>
                <c:pt idx="2">
                  <c:v>PUNTA ALVEAR</c:v>
                </c:pt>
                <c:pt idx="3">
                  <c:v>SERVICIOS PORTUARIOS UNID. VI-VII</c:v>
                </c:pt>
              </c:strCache>
            </c:strRef>
          </c:cat>
          <c:val>
            <c:numRef>
              <c:f>'1-GRANOS PTO MES'!$D$19:$D$22</c:f>
              <c:numCache>
                <c:formatCode>#,##0</c:formatCode>
                <c:ptCount val="4"/>
                <c:pt idx="0">
                  <c:v>77000</c:v>
                </c:pt>
                <c:pt idx="1">
                  <c:v>41800</c:v>
                </c:pt>
                <c:pt idx="2">
                  <c:v>180550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4-4184-A61D-8E922FA0890F}"/>
            </c:ext>
          </c:extLst>
        </c:ser>
        <c:ser>
          <c:idx val="4"/>
          <c:order val="4"/>
          <c:tx>
            <c:strRef>
              <c:f>'1-GRANOS PTO MES'!$G$4</c:f>
              <c:strCache>
                <c:ptCount val="1"/>
                <c:pt idx="0">
                  <c:v>CEBADA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MES'!$B$19:$B$22</c:f>
              <c:strCache>
                <c:ptCount val="4"/>
                <c:pt idx="0">
                  <c:v>ARROYO SECO</c:v>
                </c:pt>
                <c:pt idx="1">
                  <c:v>GENERAL LAGOS</c:v>
                </c:pt>
                <c:pt idx="2">
                  <c:v>PUNTA ALVEAR</c:v>
                </c:pt>
                <c:pt idx="3">
                  <c:v>SERVICIOS PORTUARIOS UNID. VI-VII</c:v>
                </c:pt>
              </c:strCache>
            </c:strRef>
          </c:cat>
          <c:val>
            <c:numRef>
              <c:f>'1-GRANOS PTO MES'!$G$19:$G$22</c:f>
              <c:numCache>
                <c:formatCode>#,##0</c:formatCode>
                <c:ptCount val="4"/>
                <c:pt idx="3">
                  <c:v>23550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4-4184-A61D-8E922FA089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577856"/>
        <c:axId val="815793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'1-GRANOS PTO MES'!$E$4</c15:sqref>
                        </c15:formulaRef>
                      </c:ext>
                    </c:extLst>
                    <c:strCache>
                      <c:ptCount val="1"/>
                      <c:pt idx="0">
                        <c:v>MAIZ PAR.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'1-GRANOS PTO MES'!$B$19:$B$22</c15:sqref>
                        </c15:formulaRef>
                      </c:ext>
                    </c:extLst>
                    <c:strCache>
                      <c:ptCount val="4"/>
                      <c:pt idx="0">
                        <c:v>ARROYO SECO</c:v>
                      </c:pt>
                      <c:pt idx="1">
                        <c:v>GENERAL LAGOS</c:v>
                      </c:pt>
                      <c:pt idx="2">
                        <c:v>PUNTA ALVEAR</c:v>
                      </c:pt>
                      <c:pt idx="3">
                        <c:v>SERVICIOS PORTUARIOS UNID. VI-VII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'1-GRANOS PTO MES'!$E$19:$E$22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F04-4184-A61D-8E922FA0890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MES'!$F$4</c15:sqref>
                        </c15:formulaRef>
                      </c:ext>
                    </c:extLst>
                    <c:strCache>
                      <c:ptCount val="1"/>
                      <c:pt idx="0">
                        <c:v>SORGO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MES'!$B$19:$B$22</c15:sqref>
                        </c15:formulaRef>
                      </c:ext>
                    </c:extLst>
                    <c:strCache>
                      <c:ptCount val="4"/>
                      <c:pt idx="0">
                        <c:v>ARROYO SECO</c:v>
                      </c:pt>
                      <c:pt idx="1">
                        <c:v>GENERAL LAGOS</c:v>
                      </c:pt>
                      <c:pt idx="2">
                        <c:v>PUNTA ALVEAR</c:v>
                      </c:pt>
                      <c:pt idx="3">
                        <c:v>SERVICIOS PORTUARIOS UNID. VI-VII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MES'!$F$19:$F$22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F04-4184-A61D-8E922FA0890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MES'!$H$4</c15:sqref>
                        </c15:formulaRef>
                      </c:ext>
                    </c:extLst>
                    <c:strCache>
                      <c:ptCount val="1"/>
                      <c:pt idx="0">
                        <c:v>GIRASOL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MES'!$B$19:$B$22</c15:sqref>
                        </c15:formulaRef>
                      </c:ext>
                    </c:extLst>
                    <c:strCache>
                      <c:ptCount val="4"/>
                      <c:pt idx="0">
                        <c:v>ARROYO SECO</c:v>
                      </c:pt>
                      <c:pt idx="1">
                        <c:v>GENERAL LAGOS</c:v>
                      </c:pt>
                      <c:pt idx="2">
                        <c:v>PUNTA ALVEAR</c:v>
                      </c:pt>
                      <c:pt idx="3">
                        <c:v>SERVICIOS PORTUARIOS UNID. VI-VII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MES'!$H$19:$H$22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F04-4184-A61D-8E922FA0890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MES'!$I$4</c15:sqref>
                        </c15:formulaRef>
                      </c:ext>
                    </c:extLst>
                    <c:strCache>
                      <c:ptCount val="1"/>
                      <c:pt idx="0">
                        <c:v>SOJA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MES'!$B$19:$B$22</c15:sqref>
                        </c15:formulaRef>
                      </c:ext>
                    </c:extLst>
                    <c:strCache>
                      <c:ptCount val="4"/>
                      <c:pt idx="0">
                        <c:v>ARROYO SECO</c:v>
                      </c:pt>
                      <c:pt idx="1">
                        <c:v>GENERAL LAGOS</c:v>
                      </c:pt>
                      <c:pt idx="2">
                        <c:v>PUNTA ALVEAR</c:v>
                      </c:pt>
                      <c:pt idx="3">
                        <c:v>SERVICIOS PORTUARIOS UNID. VI-VII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MES'!$I$19:$I$22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F04-4184-A61D-8E922FA0890F}"/>
                  </c:ext>
                </c:extLst>
              </c15:ser>
            </c15:filteredBarSeries>
          </c:ext>
        </c:extLst>
      </c:barChart>
      <c:catAx>
        <c:axId val="8157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1579392"/>
        <c:crosses val="autoZero"/>
        <c:auto val="1"/>
        <c:lblAlgn val="ctr"/>
        <c:lblOffset val="100"/>
        <c:noMultiLvlLbl val="0"/>
      </c:catAx>
      <c:valAx>
        <c:axId val="8157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157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 b="0"/>
              <a:t>VILLA CONSTITUCIÓN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 sz="1400" b="0" i="0" baseline="0">
                <a:effectLst/>
              </a:rPr>
              <a:t>(enero 2026)</a:t>
            </a:r>
            <a:endParaRPr lang="es-AR">
              <a:effectLst/>
            </a:endParaRPr>
          </a:p>
        </c:rich>
      </c:tx>
      <c:layout>
        <c:manualLayout>
          <c:xMode val="edge"/>
          <c:yMode val="edge"/>
          <c:x val="0.35425404843262515"/>
          <c:y val="2.18578982612510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854829155529869"/>
          <c:y val="0.18936906273812548"/>
          <c:w val="0.87947238809913864"/>
          <c:h val="0.6548524257048515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'1-GRANOS PTO MES'!$D$4</c:f>
              <c:strCache>
                <c:ptCount val="1"/>
                <c:pt idx="0">
                  <c:v>MAÍZ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'1-GRANOS PTO MES'!$B$40</c:f>
              <c:strCache>
                <c:ptCount val="1"/>
                <c:pt idx="0">
                  <c:v>SERVICIOS PORTUARIOS</c:v>
                </c:pt>
              </c:strCache>
            </c:strRef>
          </c:cat>
          <c:val>
            <c:numRef>
              <c:f>'1-GRANOS PTO MES'!$D$40</c:f>
              <c:numCache>
                <c:formatCode>#,##0</c:formatCode>
                <c:ptCount val="1"/>
                <c:pt idx="0">
                  <c:v>30742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8B-4DEB-B39F-43C329BE77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498880"/>
        <c:axId val="815004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'1-GRANOS PTO MES'!$C$4</c15:sqref>
                        </c15:formulaRef>
                      </c:ext>
                    </c:extLst>
                    <c:strCache>
                      <c:ptCount val="1"/>
                      <c:pt idx="0">
                        <c:v>TRIGO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/>
                    <a:lstStyle/>
                    <a:p>
                      <a:pPr>
                        <a:defRPr/>
                      </a:pPr>
                      <a:endParaRPr lang="es-A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'1-GRANOS PTO MES'!$B$40</c15:sqref>
                        </c15:formulaRef>
                      </c:ext>
                    </c:extLst>
                    <c:strCache>
                      <c:ptCount val="1"/>
                      <c:pt idx="0">
                        <c:v>SERVICIOS PORTUARIOS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'1-GRANOS PTO MES'!$C$40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C8B-4DEB-B39F-43C329BE778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MES'!$E$4</c15:sqref>
                        </c15:formulaRef>
                      </c:ext>
                    </c:extLst>
                    <c:strCache>
                      <c:ptCount val="1"/>
                      <c:pt idx="0">
                        <c:v>MAIZ PAR.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MES'!$B$40</c15:sqref>
                        </c15:formulaRef>
                      </c:ext>
                    </c:extLst>
                    <c:strCache>
                      <c:ptCount val="1"/>
                      <c:pt idx="0">
                        <c:v>SERVICIOS PORTUARIOS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MES'!$E$40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C8B-4DEB-B39F-43C329BE778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MES'!$F$4</c15:sqref>
                        </c15:formulaRef>
                      </c:ext>
                    </c:extLst>
                    <c:strCache>
                      <c:ptCount val="1"/>
                      <c:pt idx="0">
                        <c:v>SORGO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MES'!$B$40</c15:sqref>
                        </c15:formulaRef>
                      </c:ext>
                    </c:extLst>
                    <c:strCache>
                      <c:ptCount val="1"/>
                      <c:pt idx="0">
                        <c:v>SERVICIOS PORTUARIOS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MES'!$F$40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C8B-4DEB-B39F-43C329BE778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MES'!$G$4</c15:sqref>
                        </c15:formulaRef>
                      </c:ext>
                    </c:extLst>
                    <c:strCache>
                      <c:ptCount val="1"/>
                      <c:pt idx="0">
                        <c:v>CEBADA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MES'!$B$40</c15:sqref>
                        </c15:formulaRef>
                      </c:ext>
                    </c:extLst>
                    <c:strCache>
                      <c:ptCount val="1"/>
                      <c:pt idx="0">
                        <c:v>SERVICIOS PORTUARIOS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MES'!$G$40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C8B-4DEB-B39F-43C329BE778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MES'!$H$4</c15:sqref>
                        </c15:formulaRef>
                      </c:ext>
                    </c:extLst>
                    <c:strCache>
                      <c:ptCount val="1"/>
                      <c:pt idx="0">
                        <c:v>GIRASOL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MES'!$B$40</c15:sqref>
                        </c15:formulaRef>
                      </c:ext>
                    </c:extLst>
                    <c:strCache>
                      <c:ptCount val="1"/>
                      <c:pt idx="0">
                        <c:v>SERVICIOS PORTUARIOS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MES'!$H$40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C8B-4DEB-B39F-43C329BE778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MES'!$I$4</c15:sqref>
                        </c15:formulaRef>
                      </c:ext>
                    </c:extLst>
                    <c:strCache>
                      <c:ptCount val="1"/>
                      <c:pt idx="0">
                        <c:v>SOJA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MES'!$B$40</c15:sqref>
                        </c15:formulaRef>
                      </c:ext>
                    </c:extLst>
                    <c:strCache>
                      <c:ptCount val="1"/>
                      <c:pt idx="0">
                        <c:v>SERVICIOS PORTUARIOS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MES'!$I$40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C8B-4DEB-B39F-43C329BE7785}"/>
                  </c:ext>
                </c:extLst>
              </c15:ser>
            </c15:filteredBarSeries>
          </c:ext>
        </c:extLst>
      </c:barChart>
      <c:catAx>
        <c:axId val="8149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1500416"/>
        <c:crosses val="autoZero"/>
        <c:auto val="1"/>
        <c:lblAlgn val="ctr"/>
        <c:lblOffset val="100"/>
        <c:noMultiLvlLbl val="0"/>
      </c:catAx>
      <c:valAx>
        <c:axId val="8150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149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 b="0"/>
              <a:t>ZARATE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AR" sz="1400" b="0" i="0" baseline="0">
                <a:effectLst/>
              </a:rPr>
              <a:t>(enero 2026)</a:t>
            </a:r>
            <a:endParaRPr lang="es-AR">
              <a:effectLst/>
            </a:endParaRPr>
          </a:p>
        </c:rich>
      </c:tx>
      <c:layout>
        <c:manualLayout>
          <c:xMode val="edge"/>
          <c:yMode val="edge"/>
          <c:x val="0.42397876182908328"/>
          <c:y val="2.18580137160274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854829155529869"/>
          <c:y val="0.19582067564135128"/>
          <c:w val="0.87947238809913864"/>
          <c:h val="0.64194919989839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'1-GRANOS PTO MES'!$C$4</c:f>
              <c:strCache>
                <c:ptCount val="1"/>
                <c:pt idx="0">
                  <c:v>TRIGO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'1-GRANOS PTO MES'!$B$42:$B$43</c:f>
              <c:strCache>
                <c:ptCount val="2"/>
                <c:pt idx="0">
                  <c:v>LIMA</c:v>
                </c:pt>
                <c:pt idx="1">
                  <c:v>TERMINAL DEL GUAZU</c:v>
                </c:pt>
              </c:strCache>
            </c:strRef>
          </c:cat>
          <c:val>
            <c:numRef>
              <c:f>'1-GRANOS PTO MES'!$C$42:$C$43</c:f>
              <c:numCache>
                <c:formatCode>#,##0</c:formatCode>
                <c:ptCount val="2"/>
                <c:pt idx="0">
                  <c:v>151470.36600000001</c:v>
                </c:pt>
                <c:pt idx="1">
                  <c:v>60300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B-4EC8-9416-008CB7024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498880"/>
        <c:axId val="81500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'1-GRANOS PTO MES'!$D$4</c15:sqref>
                        </c15:formulaRef>
                      </c:ext>
                    </c:extLst>
                    <c:strCache>
                      <c:ptCount val="1"/>
                      <c:pt idx="0">
                        <c:v>MAÍZ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'1-GRANOS PTO MES'!$B$42:$B$43</c15:sqref>
                        </c15:formulaRef>
                      </c:ext>
                    </c:extLst>
                    <c:strCache>
                      <c:ptCount val="2"/>
                      <c:pt idx="0">
                        <c:v>LIMA</c:v>
                      </c:pt>
                      <c:pt idx="1">
                        <c:v>TERMINAL DEL GUAZU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'1-GRANOS PTO MES'!$D$42:$D$43</c15:sqref>
                        </c15:formulaRef>
                      </c:ext>
                    </c:extLst>
                    <c:numCache>
                      <c:formatCode>#,##0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E4B-4EC8-9416-008CB7024B6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MES'!$E$4</c15:sqref>
                        </c15:formulaRef>
                      </c:ext>
                    </c:extLst>
                    <c:strCache>
                      <c:ptCount val="1"/>
                      <c:pt idx="0">
                        <c:v>MAIZ PAR.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MES'!$B$42:$B$43</c15:sqref>
                        </c15:formulaRef>
                      </c:ext>
                    </c:extLst>
                    <c:strCache>
                      <c:ptCount val="2"/>
                      <c:pt idx="0">
                        <c:v>LIMA</c:v>
                      </c:pt>
                      <c:pt idx="1">
                        <c:v>TERMINAL DEL GUAZU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MES'!$E$42:$E$43</c15:sqref>
                        </c15:formulaRef>
                      </c:ext>
                    </c:extLst>
                    <c:numCache>
                      <c:formatCode>#,##0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E4B-4EC8-9416-008CB7024B6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MES'!$F$4</c15:sqref>
                        </c15:formulaRef>
                      </c:ext>
                    </c:extLst>
                    <c:strCache>
                      <c:ptCount val="1"/>
                      <c:pt idx="0">
                        <c:v>SORGO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MES'!$B$42:$B$43</c15:sqref>
                        </c15:formulaRef>
                      </c:ext>
                    </c:extLst>
                    <c:strCache>
                      <c:ptCount val="2"/>
                      <c:pt idx="0">
                        <c:v>LIMA</c:v>
                      </c:pt>
                      <c:pt idx="1">
                        <c:v>TERMINAL DEL GUAZU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MES'!$F$42:$F$43</c15:sqref>
                        </c15:formulaRef>
                      </c:ext>
                    </c:extLst>
                    <c:numCache>
                      <c:formatCode>#,##0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E4B-4EC8-9416-008CB7024B6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MES'!$G$4</c15:sqref>
                        </c15:formulaRef>
                      </c:ext>
                    </c:extLst>
                    <c:strCache>
                      <c:ptCount val="1"/>
                      <c:pt idx="0">
                        <c:v>CEBADA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MES'!$B$42:$B$43</c15:sqref>
                        </c15:formulaRef>
                      </c:ext>
                    </c:extLst>
                    <c:strCache>
                      <c:ptCount val="2"/>
                      <c:pt idx="0">
                        <c:v>LIMA</c:v>
                      </c:pt>
                      <c:pt idx="1">
                        <c:v>TERMINAL DEL GUAZU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MES'!$G$42:$G$43</c15:sqref>
                        </c15:formulaRef>
                      </c:ext>
                    </c:extLst>
                    <c:numCache>
                      <c:formatCode>#,##0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E4B-4EC8-9416-008CB7024B6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MES'!$H$4</c15:sqref>
                        </c15:formulaRef>
                      </c:ext>
                    </c:extLst>
                    <c:strCache>
                      <c:ptCount val="1"/>
                      <c:pt idx="0">
                        <c:v>GIRASOL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MES'!$B$42:$B$43</c15:sqref>
                        </c15:formulaRef>
                      </c:ext>
                    </c:extLst>
                    <c:strCache>
                      <c:ptCount val="2"/>
                      <c:pt idx="0">
                        <c:v>LIMA</c:v>
                      </c:pt>
                      <c:pt idx="1">
                        <c:v>TERMINAL DEL GUAZU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MES'!$H$42:$H$43</c15:sqref>
                        </c15:formulaRef>
                      </c:ext>
                    </c:extLst>
                    <c:numCache>
                      <c:formatCode>#,##0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E4B-4EC8-9416-008CB7024B6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MES'!$I$4</c15:sqref>
                        </c15:formulaRef>
                      </c:ext>
                    </c:extLst>
                    <c:strCache>
                      <c:ptCount val="1"/>
                      <c:pt idx="0">
                        <c:v>SOJA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MES'!$B$42:$B$43</c15:sqref>
                        </c15:formulaRef>
                      </c:ext>
                    </c:extLst>
                    <c:strCache>
                      <c:ptCount val="2"/>
                      <c:pt idx="0">
                        <c:v>LIMA</c:v>
                      </c:pt>
                      <c:pt idx="1">
                        <c:v>TERMINAL DEL GUAZU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'1-GRANOS PTO MES'!$I$42:$I$43</c15:sqref>
                        </c15:formulaRef>
                      </c:ext>
                    </c:extLst>
                    <c:numCache>
                      <c:formatCode>#,##0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E4B-4EC8-9416-008CB7024B63}"/>
                  </c:ext>
                </c:extLst>
              </c15:ser>
            </c15:filteredBarSeries>
          </c:ext>
        </c:extLst>
      </c:barChart>
      <c:catAx>
        <c:axId val="8149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1500416"/>
        <c:crosses val="autoZero"/>
        <c:auto val="1"/>
        <c:lblAlgn val="ctr"/>
        <c:lblOffset val="100"/>
        <c:noMultiLvlLbl val="0"/>
      </c:catAx>
      <c:valAx>
        <c:axId val="8150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149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AR" sz="1800"/>
              <a:t>% Granos Exportados (por granos)</a:t>
            </a:r>
          </a:p>
          <a:p>
            <a:pPr>
              <a:defRPr/>
            </a:pPr>
            <a:r>
              <a:rPr lang="es-AR" sz="1400"/>
              <a:t>(ENERO 2026)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129240740740738"/>
          <c:y val="0.18189185185185186"/>
          <c:w val="0.71639074074074072"/>
          <c:h val="0.71639074074074072"/>
        </c:manualLayout>
      </c:layout>
      <c:pieChart>
        <c:varyColors val="1"/>
        <c:ser>
          <c:idx val="6"/>
          <c:order val="0"/>
          <c:explosion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0-46C4-9895-09E6C668A26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0-46C4-9895-09E6C668A26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0-46C4-9895-09E6C668A26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0-46C4-9895-09E6C668A26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0-46C4-9895-09E6C668A26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0-46C4-9895-09E6C668A2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'4-GRAN.DEST.MES'!$B$4:$H$4</c:f>
              <c:strCache>
                <c:ptCount val="7"/>
                <c:pt idx="0">
                  <c:v>TRIGO</c:v>
                </c:pt>
                <c:pt idx="1">
                  <c:v>MAIZ</c:v>
                </c:pt>
                <c:pt idx="2">
                  <c:v>MAIZ PAR.</c:v>
                </c:pt>
                <c:pt idx="3">
                  <c:v>SORGO</c:v>
                </c:pt>
                <c:pt idx="4">
                  <c:v>CEBADA</c:v>
                </c:pt>
                <c:pt idx="5">
                  <c:v>GIRASOL</c:v>
                </c:pt>
                <c:pt idx="6">
                  <c:v>SOJA</c:v>
                </c:pt>
              </c:strCache>
            </c:strRef>
          </c:cat>
          <c:val>
            <c:numRef>
              <c:f>'4-GRAN.DEST.MES'!$B$44:$H$44</c:f>
              <c:numCache>
                <c:formatCode>#,##0</c:formatCode>
                <c:ptCount val="7"/>
                <c:pt idx="0">
                  <c:v>3825397.9530000002</c:v>
                </c:pt>
                <c:pt idx="1">
                  <c:v>1645026.3450000002</c:v>
                </c:pt>
                <c:pt idx="2">
                  <c:v>121767.875</c:v>
                </c:pt>
                <c:pt idx="3">
                  <c:v>40000</c:v>
                </c:pt>
                <c:pt idx="4">
                  <c:v>1166959</c:v>
                </c:pt>
                <c:pt idx="5">
                  <c:v>90450</c:v>
                </c:pt>
                <c:pt idx="6">
                  <c:v>46410.324999999997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93C-405A-8D8E-61558143FD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22225</xdr:rowOff>
    </xdr:from>
    <xdr:to>
      <xdr:col>4</xdr:col>
      <xdr:colOff>0</xdr:colOff>
      <xdr:row>50</xdr:row>
      <xdr:rowOff>152400</xdr:rowOff>
    </xdr:to>
    <xdr:graphicFrame macro="">
      <xdr:nvGraphicFramePr>
        <xdr:cNvPr id="1653790" name="Gráfico 8">
          <a:extLst>
            <a:ext uri="{FF2B5EF4-FFF2-40B4-BE49-F238E27FC236}">
              <a16:creationId xmlns:a16="http://schemas.microsoft.com/office/drawing/2014/main" id="{00000000-0008-0000-0200-00001E3C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101600</xdr:colOff>
      <xdr:row>52</xdr:row>
      <xdr:rowOff>12700</xdr:rowOff>
    </xdr:from>
    <xdr:to>
      <xdr:col>4</xdr:col>
      <xdr:colOff>0</xdr:colOff>
      <xdr:row>89</xdr:row>
      <xdr:rowOff>63500</xdr:rowOff>
    </xdr:to>
    <xdr:graphicFrame macro="">
      <xdr:nvGraphicFramePr>
        <xdr:cNvPr id="1653791" name="Gráfico 10">
          <a:extLst>
            <a:ext uri="{FF2B5EF4-FFF2-40B4-BE49-F238E27FC236}">
              <a16:creationId xmlns:a16="http://schemas.microsoft.com/office/drawing/2014/main" id="{00000000-0008-0000-0200-00001F3C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41273</xdr:colOff>
      <xdr:row>2</xdr:row>
      <xdr:rowOff>171450</xdr:rowOff>
    </xdr:from>
    <xdr:to>
      <xdr:col>4</xdr:col>
      <xdr:colOff>0</xdr:colOff>
      <xdr:row>24</xdr:row>
      <xdr:rowOff>139700</xdr:rowOff>
    </xdr:to>
    <xdr:graphicFrame macro="">
      <xdr:nvGraphicFramePr>
        <xdr:cNvPr id="1653792" name="Gráfico 3">
          <a:extLst>
            <a:ext uri="{FF2B5EF4-FFF2-40B4-BE49-F238E27FC236}">
              <a16:creationId xmlns:a16="http://schemas.microsoft.com/office/drawing/2014/main" id="{00000000-0008-0000-0200-0000203C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25399</xdr:colOff>
      <xdr:row>1</xdr:row>
      <xdr:rowOff>12700</xdr:rowOff>
    </xdr:from>
    <xdr:to>
      <xdr:col>12</xdr:col>
      <xdr:colOff>711200</xdr:colOff>
      <xdr:row>25</xdr:row>
      <xdr:rowOff>88900</xdr:rowOff>
    </xdr:to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965200</xdr:colOff>
      <xdr:row>63</xdr:row>
      <xdr:rowOff>38100</xdr:rowOff>
    </xdr:from>
    <xdr:to>
      <xdr:col>12</xdr:col>
      <xdr:colOff>711200</xdr:colOff>
      <xdr:row>87</xdr:row>
      <xdr:rowOff>12700</xdr:rowOff>
    </xdr:to>
    <xdr:graphicFrame macro="">
      <xdr:nvGraphicFramePr>
        <xdr:cNvPr id="8" name="Gráfico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38100</xdr:colOff>
      <xdr:row>26</xdr:row>
      <xdr:rowOff>25400</xdr:rowOff>
    </xdr:from>
    <xdr:to>
      <xdr:col>12</xdr:col>
      <xdr:colOff>596900</xdr:colOff>
      <xdr:row>57</xdr:row>
      <xdr:rowOff>152400</xdr:rowOff>
    </xdr:to>
    <xdr:graphicFrame macro="">
      <xdr:nvGraphicFramePr>
        <xdr:cNvPr id="12" name="Gráfico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94</xdr:row>
      <xdr:rowOff>0</xdr:rowOff>
    </xdr:from>
    <xdr:to>
      <xdr:col>4</xdr:col>
      <xdr:colOff>127000</xdr:colOff>
      <xdr:row>117</xdr:row>
      <xdr:rowOff>139700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4A90E99A-68A5-4E08-A3C0-6A9397ACF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94</xdr:row>
      <xdr:rowOff>0</xdr:rowOff>
    </xdr:from>
    <xdr:to>
      <xdr:col>12</xdr:col>
      <xdr:colOff>723900</xdr:colOff>
      <xdr:row>117</xdr:row>
      <xdr:rowOff>139700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0E7709F-8B0A-46DF-AACC-E01347ACD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219073</xdr:colOff>
      <xdr:row>3</xdr:row>
      <xdr:rowOff>104775</xdr:rowOff>
    </xdr:from>
    <xdr:to>
      <xdr:col>8</xdr:col>
      <xdr:colOff>190499</xdr:colOff>
      <xdr:row>30</xdr:row>
      <xdr:rowOff>173182</xdr:rowOff>
    </xdr:to>
    <xdr:graphicFrame macro="">
      <xdr:nvGraphicFramePr>
        <xdr:cNvPr id="116009" name="Gráfico 2">
          <a:extLst>
            <a:ext uri="{FF2B5EF4-FFF2-40B4-BE49-F238E27FC236}">
              <a16:creationId xmlns:a16="http://schemas.microsoft.com/office/drawing/2014/main" id="{00000000-0008-0000-0500-000029C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1716231</xdr:colOff>
      <xdr:row>3</xdr:row>
      <xdr:rowOff>69273</xdr:rowOff>
    </xdr:from>
    <xdr:to>
      <xdr:col>16</xdr:col>
      <xdr:colOff>400050</xdr:colOff>
      <xdr:row>30</xdr:row>
      <xdr:rowOff>34635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</xdr:row>
      <xdr:rowOff>0</xdr:rowOff>
    </xdr:from>
    <xdr:to>
      <xdr:col>7</xdr:col>
      <xdr:colOff>171450</xdr:colOff>
      <xdr:row>41</xdr:row>
      <xdr:rowOff>27215</xdr:rowOff>
    </xdr:to>
    <xdr:graphicFrame macro="">
      <xdr:nvGraphicFramePr>
        <xdr:cNvPr id="206993" name="Gráfico 3">
          <a:extLst>
            <a:ext uri="{FF2B5EF4-FFF2-40B4-BE49-F238E27FC236}">
              <a16:creationId xmlns:a16="http://schemas.microsoft.com/office/drawing/2014/main" id="{00000000-0008-0000-0800-0000912803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Pscagnetti\Mi%20unidad\PAGINA\Trasnporte%20y%20Embarque%20-%20JOAO\1er%20Informe\2021\INTERNO%20SEPT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 EMBARQUES"/>
      <sheetName val="GRAN.FIRM.MES"/>
      <sheetName val="GRAN.FIRM.MES-GRAF"/>
      <sheetName val="GRAN.FIRM.ACUM."/>
      <sheetName val="SUBP.PTO.MES"/>
      <sheetName val="SUBP.PTO.ACUM."/>
      <sheetName val="SUBP.DEST.MES"/>
      <sheetName val="SUBP.DEST.ACUM."/>
      <sheetName val="SUBP.FIRM.MES"/>
      <sheetName val="SUBP.FIRM.ACUM."/>
      <sheetName val="ACEITES.PTO.MES"/>
      <sheetName val="ACEITES.PTO.ACUM."/>
      <sheetName val="ACEITES DESTI.MES"/>
      <sheetName val="ACEITES DESTI.ACUM."/>
      <sheetName val="ACEITES FIRM.MES"/>
      <sheetName val="ACEITES FIRM.ACUM."/>
      <sheetName val="Hoja2"/>
      <sheetName val="Hoja1"/>
      <sheetName val="GRANOS PTO MES"/>
      <sheetName val="GRANOS PTO MES-GRAF"/>
      <sheetName val="GRANOS PTO ACUM."/>
      <sheetName val="GRAN.DEST.MES"/>
      <sheetName val="GRAN.DEST.MES-GRAF"/>
      <sheetName val="GRAN.DEST.ACUM."/>
    </sheetNames>
    <sheetDataSet>
      <sheetData sheetId="0" refreshError="1"/>
      <sheetData sheetId="1">
        <row r="4">
          <cell r="A4" t="str">
            <v>EXPORTADOR</v>
          </cell>
          <cell r="B4" t="str">
            <v>TRIGO</v>
          </cell>
          <cell r="C4" t="str">
            <v>MAIZ</v>
          </cell>
          <cell r="D4" t="str">
            <v>SOJA</v>
          </cell>
          <cell r="E4" t="str">
            <v>CEBADA</v>
          </cell>
          <cell r="F4" t="str">
            <v>SORGO</v>
          </cell>
          <cell r="G4" t="str">
            <v>TOTAL</v>
          </cell>
          <cell r="H4" t="str">
            <v>%</v>
          </cell>
        </row>
        <row r="6">
          <cell r="A6" t="str">
            <v>A.C.A.</v>
          </cell>
          <cell r="B6">
            <v>30750</v>
          </cell>
          <cell r="C6">
            <v>229010</v>
          </cell>
          <cell r="D6">
            <v>159527</v>
          </cell>
          <cell r="E6">
            <v>1800</v>
          </cell>
          <cell r="F6">
            <v>30794</v>
          </cell>
          <cell r="G6">
            <v>451881</v>
          </cell>
          <cell r="H6">
            <v>7.9842367415137305</v>
          </cell>
        </row>
        <row r="7">
          <cell r="A7" t="str">
            <v>A.D.M. AGRO</v>
          </cell>
          <cell r="B7">
            <v>54907</v>
          </cell>
          <cell r="C7">
            <v>724271</v>
          </cell>
          <cell r="D7">
            <v>145930</v>
          </cell>
          <cell r="G7">
            <v>925108</v>
          </cell>
          <cell r="H7">
            <v>16.345633659012623</v>
          </cell>
        </row>
        <row r="8">
          <cell r="A8" t="str">
            <v>A.F.A.</v>
          </cell>
          <cell r="F8">
            <v>38122</v>
          </cell>
          <cell r="G8">
            <v>38122</v>
          </cell>
          <cell r="H8">
            <v>0.6735735139560779</v>
          </cell>
        </row>
        <row r="9">
          <cell r="A9" t="str">
            <v>A.G.D.</v>
          </cell>
          <cell r="C9">
            <v>422703.05499999993</v>
          </cell>
          <cell r="D9">
            <v>13744.415000000001</v>
          </cell>
          <cell r="F9">
            <v>48854.62</v>
          </cell>
          <cell r="G9">
            <v>485302.08999999991</v>
          </cell>
          <cell r="H9">
            <v>8.5747503827587401</v>
          </cell>
        </row>
        <row r="10">
          <cell r="A10" t="str">
            <v>AGROFINA</v>
          </cell>
          <cell r="C10">
            <v>15000</v>
          </cell>
          <cell r="G10">
            <v>15000</v>
          </cell>
          <cell r="H10">
            <v>0.26503338516712577</v>
          </cell>
        </row>
        <row r="11">
          <cell r="A11" t="str">
            <v>ALEA</v>
          </cell>
          <cell r="C11">
            <v>6300</v>
          </cell>
          <cell r="E11">
            <v>28000</v>
          </cell>
          <cell r="G11">
            <v>34300</v>
          </cell>
          <cell r="H11">
            <v>0.60604300741549422</v>
          </cell>
        </row>
        <row r="12">
          <cell r="A12" t="str">
            <v>AMAGGI</v>
          </cell>
          <cell r="C12">
            <v>40101</v>
          </cell>
          <cell r="D12">
            <v>55000</v>
          </cell>
          <cell r="F12">
            <v>123348</v>
          </cell>
          <cell r="G12">
            <v>218449</v>
          </cell>
          <cell r="H12">
            <v>3.8597518637582304</v>
          </cell>
        </row>
        <row r="13">
          <cell r="A13" t="str">
            <v>BUNGE</v>
          </cell>
          <cell r="B13">
            <v>65160</v>
          </cell>
          <cell r="C13">
            <v>514247.81</v>
          </cell>
          <cell r="D13">
            <v>40750</v>
          </cell>
          <cell r="G13">
            <v>620157.81000000006</v>
          </cell>
          <cell r="H13">
            <v>10.957501581475414</v>
          </cell>
        </row>
        <row r="14">
          <cell r="A14" t="str">
            <v>CANTABRIA</v>
          </cell>
          <cell r="C14">
            <v>3762</v>
          </cell>
          <cell r="G14">
            <v>3762</v>
          </cell>
          <cell r="H14">
            <v>6.6470372999915137E-2</v>
          </cell>
        </row>
        <row r="15">
          <cell r="A15" t="str">
            <v>CARGILL</v>
          </cell>
          <cell r="B15">
            <v>84160.48</v>
          </cell>
          <cell r="C15">
            <v>595760.69999999995</v>
          </cell>
          <cell r="D15">
            <v>204442.16000000003</v>
          </cell>
          <cell r="G15">
            <v>884363.34</v>
          </cell>
          <cell r="H15">
            <v>15.625720647860385</v>
          </cell>
        </row>
        <row r="16">
          <cell r="A16" t="str">
            <v>CHS ARGENTINA</v>
          </cell>
          <cell r="C16">
            <v>23398</v>
          </cell>
          <cell r="F16">
            <v>7400.38</v>
          </cell>
          <cell r="G16">
            <v>30798.38</v>
          </cell>
          <cell r="H16">
            <v>0.54417326060423354</v>
          </cell>
        </row>
        <row r="17">
          <cell r="A17" t="str">
            <v>COFCO</v>
          </cell>
          <cell r="B17">
            <v>106174</v>
          </cell>
          <cell r="C17">
            <v>629971.48999999987</v>
          </cell>
          <cell r="D17">
            <v>16925.023999999998</v>
          </cell>
          <cell r="G17">
            <v>753070.51399999985</v>
          </cell>
          <cell r="H17">
            <v>13.305921839664489</v>
          </cell>
        </row>
        <row r="18">
          <cell r="A18" t="str">
            <v>DREYFUS</v>
          </cell>
          <cell r="B18">
            <v>60500</v>
          </cell>
          <cell r="C18">
            <v>270500</v>
          </cell>
          <cell r="D18">
            <v>54168</v>
          </cell>
          <cell r="G18">
            <v>385168</v>
          </cell>
          <cell r="H18">
            <v>6.8054919265367664</v>
          </cell>
        </row>
        <row r="19">
          <cell r="A19" t="str">
            <v>GEAR</v>
          </cell>
          <cell r="F19">
            <v>53672</v>
          </cell>
          <cell r="G19">
            <v>53672</v>
          </cell>
          <cell r="H19">
            <v>0.94832478991266489</v>
          </cell>
        </row>
        <row r="20">
          <cell r="A20" t="str">
            <v>LARTIRIGOYEN</v>
          </cell>
          <cell r="C20">
            <v>31200</v>
          </cell>
          <cell r="D20">
            <v>25000</v>
          </cell>
          <cell r="G20">
            <v>56200</v>
          </cell>
          <cell r="H20">
            <v>0.99299174975949778</v>
          </cell>
        </row>
        <row r="21">
          <cell r="A21" t="str">
            <v>MALTERIA PAMPA</v>
          </cell>
          <cell r="E21">
            <v>7573.96</v>
          </cell>
          <cell r="G21">
            <v>7573.96</v>
          </cell>
          <cell r="H21">
            <v>0.13382348386136025</v>
          </cell>
        </row>
        <row r="22">
          <cell r="A22" t="str">
            <v>MOLINOS AGRO</v>
          </cell>
          <cell r="C22">
            <v>143444</v>
          </cell>
          <cell r="G22">
            <v>143444</v>
          </cell>
          <cell r="H22">
            <v>2.534496593460879</v>
          </cell>
        </row>
        <row r="23">
          <cell r="A23" t="str">
            <v>OLEAGINOSA MORENO</v>
          </cell>
          <cell r="B23">
            <v>33000</v>
          </cell>
          <cell r="C23">
            <v>300942.25</v>
          </cell>
          <cell r="D23">
            <v>34990</v>
          </cell>
          <cell r="G23">
            <v>368932.25</v>
          </cell>
          <cell r="H23">
            <v>6.5186242076549554</v>
          </cell>
        </row>
        <row r="24">
          <cell r="A24" t="str">
            <v>OP. COMERCIALES</v>
          </cell>
          <cell r="C24">
            <v>5000</v>
          </cell>
          <cell r="G24">
            <v>5000</v>
          </cell>
          <cell r="H24">
            <v>8.8344461722375256E-2</v>
          </cell>
        </row>
        <row r="25">
          <cell r="A25" t="str">
            <v>PAMPA FRUTAS</v>
          </cell>
          <cell r="C25">
            <v>2340</v>
          </cell>
          <cell r="G25">
            <v>2340</v>
          </cell>
          <cell r="H25">
            <v>4.1345208086071616E-2</v>
          </cell>
        </row>
        <row r="26">
          <cell r="A26" t="str">
            <v>RURAL CERES</v>
          </cell>
          <cell r="C26">
            <v>30000</v>
          </cell>
          <cell r="G26">
            <v>30000</v>
          </cell>
          <cell r="H26">
            <v>0.53006677033425154</v>
          </cell>
        </row>
        <row r="27">
          <cell r="A27" t="str">
            <v>SOUTHER S</v>
          </cell>
          <cell r="C27">
            <v>8010</v>
          </cell>
          <cell r="G27">
            <v>8010</v>
          </cell>
          <cell r="H27">
            <v>0.14152782767924516</v>
          </cell>
        </row>
        <row r="28">
          <cell r="A28" t="str">
            <v>SYNGENTA AGRO</v>
          </cell>
          <cell r="C28">
            <v>3000</v>
          </cell>
          <cell r="G28">
            <v>3000</v>
          </cell>
          <cell r="H28">
            <v>5.3006677033425154E-2</v>
          </cell>
        </row>
        <row r="29">
          <cell r="A29" t="str">
            <v>UNION AGRI. AVELLANEDA</v>
          </cell>
          <cell r="F29">
            <v>66000</v>
          </cell>
          <cell r="G29">
            <v>66000</v>
          </cell>
          <cell r="H29">
            <v>1.1661468947353533</v>
          </cell>
        </row>
        <row r="30">
          <cell r="A30" t="str">
            <v>Y.P.F.</v>
          </cell>
          <cell r="C30">
            <v>62000</v>
          </cell>
          <cell r="G30">
            <v>62000</v>
          </cell>
          <cell r="H30">
            <v>1.0954713253574531</v>
          </cell>
        </row>
        <row r="31">
          <cell r="A31" t="str">
            <v>ZINC AGRO</v>
          </cell>
          <cell r="C31">
            <v>8010</v>
          </cell>
          <cell r="G31">
            <v>8010</v>
          </cell>
          <cell r="H31">
            <v>0.14152782767924516</v>
          </cell>
        </row>
        <row r="32">
          <cell r="A32" t="str">
            <v>Total general</v>
          </cell>
          <cell r="B32">
            <v>434651.48</v>
          </cell>
          <cell r="C32">
            <v>4068971.3049999997</v>
          </cell>
          <cell r="D32">
            <v>750476.59899999993</v>
          </cell>
          <cell r="E32">
            <v>37373.96</v>
          </cell>
          <cell r="F32">
            <v>368191</v>
          </cell>
          <cell r="G32">
            <v>5659664.3439999996</v>
          </cell>
          <cell r="H32">
            <v>100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Z4:AB14" totalsRowShown="0">
  <autoFilter ref="Z4:AB14" xr:uid="{00000000-0009-0000-0100-000002000000}"/>
  <sortState ref="Z5:AB14">
    <sortCondition descending="1" ref="Z4:Z14"/>
  </sortState>
  <tableColumns count="3">
    <tableColumn id="1" xr3:uid="{00000000-0010-0000-0000-000001000000}" name="Posicion" dataDxfId="16"/>
    <tableColumn id="2" xr3:uid="{00000000-0010-0000-0000-000002000000}" name="Pais" dataDxfId="15"/>
    <tableColumn id="3" xr3:uid="{00000000-0010-0000-0000-000003000000}" name="%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S4:T29" totalsRowShown="0" headerRowDxfId="13" dataDxfId="12" tableBorderDxfId="11">
  <autoFilter ref="S4:T29" xr:uid="{00000000-0009-0000-0100-000004000000}"/>
  <sortState ref="S5:T29">
    <sortCondition ref="T4:T29"/>
  </sortState>
  <tableColumns count="2">
    <tableColumn id="1" xr3:uid="{00000000-0010-0000-0100-000001000000}" name="EXPORTADOR" dataDxfId="10" totalsRowDxfId="9"/>
    <tableColumn id="2" xr3:uid="{00000000-0010-0000-0100-000002000000}" name="%" dataDxfId="8" totalsRow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D130F4-47D8-45ED-B164-E48941AD73C0}" name="Tabla42" displayName="Tabla42" ref="J4:K29" totalsRowShown="0" headerRowDxfId="6" dataDxfId="5" tableBorderDxfId="4">
  <autoFilter ref="J4:K29" xr:uid="{2F650A14-4FA5-40DE-9D10-5591AF066C2E}"/>
  <sortState ref="J5:K29">
    <sortCondition ref="K4:K29"/>
  </sortState>
  <tableColumns count="2">
    <tableColumn id="1" xr3:uid="{1FBE504C-6148-4C71-8DFE-5B563C30FA8F}" name="EXPORTADOR" dataDxfId="3" totalsRowDxfId="2"/>
    <tableColumn id="2" xr3:uid="{44EEBD59-A0EF-45FB-B118-78EF497075BC}" name="%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R70"/>
  <sheetViews>
    <sheetView tabSelected="1" zoomScale="50" zoomScaleNormal="50" workbookViewId="0"/>
  </sheetViews>
  <sheetFormatPr baseColWidth="10" defaultRowHeight="12.75" x14ac:dyDescent="0.2"/>
  <cols>
    <col min="6" max="6" width="10.28515625" customWidth="1"/>
    <col min="7" max="7" width="12.28515625" customWidth="1"/>
    <col min="8" max="8" width="25.7109375" bestFit="1" customWidth="1"/>
    <col min="13" max="13" width="11" customWidth="1"/>
  </cols>
  <sheetData>
    <row r="1" spans="1:16" x14ac:dyDescent="0.2">
      <c r="A1" s="86"/>
      <c r="B1" s="87"/>
      <c r="C1" s="87"/>
      <c r="D1" s="87"/>
    </row>
    <row r="2" spans="1:16" x14ac:dyDescent="0.2">
      <c r="A2" s="87"/>
      <c r="B2" s="87"/>
      <c r="C2" s="87"/>
      <c r="D2" s="88"/>
    </row>
    <row r="3" spans="1:16" ht="13.5" thickBot="1" x14ac:dyDescent="0.25"/>
    <row r="4" spans="1:16" x14ac:dyDescent="0.2">
      <c r="B4" s="40"/>
      <c r="C4" s="41"/>
      <c r="D4" s="41"/>
      <c r="E4" s="41"/>
      <c r="F4" s="41"/>
      <c r="G4" s="41"/>
      <c r="H4" s="41"/>
      <c r="I4" s="41"/>
      <c r="J4" s="41"/>
      <c r="K4" s="41"/>
      <c r="L4" s="42"/>
      <c r="N4" s="39"/>
      <c r="O4" s="39"/>
      <c r="P4" s="39"/>
    </row>
    <row r="5" spans="1:16" x14ac:dyDescent="0.2">
      <c r="B5" s="43"/>
      <c r="C5" s="3"/>
      <c r="D5" s="3"/>
      <c r="E5" s="3"/>
      <c r="F5" s="3"/>
      <c r="G5" s="3"/>
      <c r="H5" s="3"/>
      <c r="I5" s="3"/>
      <c r="J5" s="3"/>
      <c r="K5" s="3"/>
      <c r="L5" s="44"/>
      <c r="N5" s="39"/>
      <c r="O5" s="39"/>
      <c r="P5" s="39"/>
    </row>
    <row r="6" spans="1:16" x14ac:dyDescent="0.2">
      <c r="B6" s="43"/>
      <c r="C6" s="3"/>
      <c r="D6" s="3"/>
      <c r="E6" s="3"/>
      <c r="F6" s="3"/>
      <c r="G6" s="3"/>
      <c r="H6" s="3"/>
      <c r="I6" s="3"/>
      <c r="J6" s="3"/>
      <c r="K6" s="3"/>
      <c r="L6" s="44"/>
    </row>
    <row r="7" spans="1:16" x14ac:dyDescent="0.2">
      <c r="B7" s="43"/>
      <c r="C7" s="3"/>
      <c r="D7" s="3"/>
      <c r="E7" s="3"/>
      <c r="F7" s="3"/>
      <c r="G7" s="3"/>
      <c r="H7" s="3"/>
      <c r="I7" s="3"/>
      <c r="J7" s="3"/>
      <c r="K7" s="3"/>
      <c r="L7" s="44"/>
    </row>
    <row r="8" spans="1:16" ht="20.25" x14ac:dyDescent="0.3">
      <c r="B8" s="43"/>
      <c r="C8" s="3"/>
      <c r="D8" s="4"/>
      <c r="E8" s="4"/>
      <c r="F8" s="5"/>
      <c r="G8" s="6"/>
      <c r="H8" s="4"/>
      <c r="I8" s="4"/>
      <c r="J8" s="4"/>
      <c r="K8" s="3"/>
      <c r="L8" s="44"/>
    </row>
    <row r="9" spans="1:16" ht="20.25" x14ac:dyDescent="0.3">
      <c r="B9" s="43"/>
      <c r="C9" s="3"/>
      <c r="D9" s="4"/>
      <c r="E9" s="4"/>
      <c r="F9" s="5"/>
      <c r="G9" s="6"/>
      <c r="H9" s="4"/>
      <c r="I9" s="4"/>
      <c r="J9" s="4"/>
      <c r="K9" s="3"/>
      <c r="L9" s="44"/>
      <c r="N9" s="37"/>
      <c r="O9" s="37"/>
    </row>
    <row r="10" spans="1:16" ht="30" x14ac:dyDescent="0.4">
      <c r="B10" s="250" t="s">
        <v>202</v>
      </c>
      <c r="C10" s="251"/>
      <c r="D10" s="251"/>
      <c r="E10" s="251"/>
      <c r="F10" s="251"/>
      <c r="G10" s="251"/>
      <c r="H10" s="251"/>
      <c r="I10" s="251"/>
      <c r="J10" s="251"/>
      <c r="K10" s="251"/>
      <c r="L10" s="252"/>
      <c r="N10" s="37"/>
    </row>
    <row r="11" spans="1:16" x14ac:dyDescent="0.2">
      <c r="B11" s="67"/>
      <c r="C11" s="68"/>
      <c r="D11" s="68"/>
      <c r="E11" s="68"/>
      <c r="F11" s="66"/>
      <c r="G11" s="69"/>
      <c r="H11" s="68"/>
      <c r="I11" s="68"/>
      <c r="J11" s="68"/>
      <c r="K11" s="68"/>
      <c r="L11" s="70"/>
      <c r="N11" s="37"/>
    </row>
    <row r="12" spans="1:16" x14ac:dyDescent="0.2">
      <c r="B12" s="67"/>
      <c r="C12" s="68"/>
      <c r="D12" s="68"/>
      <c r="E12" s="68"/>
      <c r="F12" s="66"/>
      <c r="G12" s="69"/>
      <c r="H12" s="68"/>
      <c r="I12" s="68"/>
      <c r="J12" s="68"/>
      <c r="K12" s="68"/>
      <c r="L12" s="70"/>
      <c r="N12" s="37"/>
    </row>
    <row r="13" spans="1:16" x14ac:dyDescent="0.2">
      <c r="B13" s="67"/>
      <c r="C13" s="68"/>
      <c r="D13" s="68"/>
      <c r="E13" s="68"/>
      <c r="F13" s="66"/>
      <c r="G13" s="69"/>
      <c r="H13" s="68"/>
      <c r="I13" s="68"/>
      <c r="J13" s="68"/>
      <c r="K13" s="68"/>
      <c r="L13" s="70"/>
      <c r="N13" s="37"/>
    </row>
    <row r="14" spans="1:16" ht="30" x14ac:dyDescent="0.4">
      <c r="B14" s="250" t="s">
        <v>62</v>
      </c>
      <c r="C14" s="251"/>
      <c r="D14" s="251"/>
      <c r="E14" s="251"/>
      <c r="F14" s="251"/>
      <c r="G14" s="251"/>
      <c r="H14" s="251"/>
      <c r="I14" s="251"/>
      <c r="J14" s="251"/>
      <c r="K14" s="251"/>
      <c r="L14" s="252"/>
      <c r="N14" s="37"/>
    </row>
    <row r="15" spans="1:16" x14ac:dyDescent="0.2">
      <c r="B15" s="43"/>
      <c r="C15" s="3"/>
      <c r="D15" s="3"/>
      <c r="E15" s="3"/>
      <c r="F15" s="7"/>
      <c r="G15" s="8"/>
      <c r="H15" s="3"/>
      <c r="I15" s="3"/>
      <c r="J15" s="3"/>
      <c r="K15" s="3"/>
      <c r="L15" s="44"/>
      <c r="N15" s="37"/>
    </row>
    <row r="16" spans="1:16" x14ac:dyDescent="0.2">
      <c r="B16" s="43"/>
      <c r="C16" s="3"/>
      <c r="D16" s="3"/>
      <c r="E16" s="3"/>
      <c r="F16" s="7"/>
      <c r="G16" s="8"/>
      <c r="H16" s="3"/>
      <c r="I16" s="3"/>
      <c r="J16" s="3"/>
      <c r="K16" s="3"/>
      <c r="L16" s="44"/>
      <c r="N16" s="37"/>
    </row>
    <row r="17" spans="2:14" x14ac:dyDescent="0.2">
      <c r="B17" s="43"/>
      <c r="C17" s="3"/>
      <c r="D17" s="3"/>
      <c r="E17" s="3"/>
      <c r="F17" s="7"/>
      <c r="G17" s="8"/>
      <c r="H17" s="3"/>
      <c r="I17" s="3"/>
      <c r="J17" s="3"/>
      <c r="K17" s="3"/>
      <c r="L17" s="44"/>
      <c r="N17" s="37"/>
    </row>
    <row r="18" spans="2:14" x14ac:dyDescent="0.2">
      <c r="B18" s="43"/>
      <c r="C18" s="3"/>
      <c r="D18" s="3"/>
      <c r="E18" s="3"/>
      <c r="F18" s="7"/>
      <c r="G18" s="37"/>
      <c r="H18" s="3"/>
      <c r="I18" s="3"/>
      <c r="J18" s="3"/>
      <c r="K18" s="3"/>
      <c r="L18" s="44"/>
      <c r="M18" t="s">
        <v>40</v>
      </c>
      <c r="N18" s="37"/>
    </row>
    <row r="19" spans="2:14" x14ac:dyDescent="0.2">
      <c r="B19" s="43"/>
      <c r="C19" s="3"/>
      <c r="D19" s="3"/>
      <c r="E19" s="3"/>
      <c r="F19" s="7"/>
      <c r="G19" s="37"/>
      <c r="H19" s="3"/>
      <c r="I19" s="3"/>
      <c r="J19" s="3"/>
      <c r="K19" s="3"/>
      <c r="L19" s="44"/>
      <c r="N19" s="37"/>
    </row>
    <row r="20" spans="2:14" x14ac:dyDescent="0.2">
      <c r="B20" s="43"/>
      <c r="C20" s="3"/>
      <c r="D20" s="3"/>
      <c r="E20" s="3"/>
      <c r="F20" s="7"/>
      <c r="G20" s="37"/>
      <c r="H20" s="3"/>
      <c r="I20" s="3"/>
      <c r="J20" s="3"/>
      <c r="K20" s="3"/>
      <c r="L20" s="44"/>
      <c r="N20" s="37"/>
    </row>
    <row r="21" spans="2:14" x14ac:dyDescent="0.2">
      <c r="B21" s="43"/>
      <c r="C21" s="3"/>
      <c r="D21" s="3"/>
      <c r="E21" s="3"/>
      <c r="F21" s="7"/>
      <c r="G21" s="8"/>
      <c r="H21" s="3"/>
      <c r="I21" s="3"/>
      <c r="J21" s="3"/>
      <c r="K21" s="3"/>
      <c r="L21" s="44"/>
      <c r="N21" s="37"/>
    </row>
    <row r="22" spans="2:14" x14ac:dyDescent="0.2">
      <c r="B22" s="43"/>
      <c r="C22" s="3"/>
      <c r="D22" s="3"/>
      <c r="E22" s="3"/>
      <c r="F22" s="7"/>
      <c r="G22" s="8"/>
      <c r="H22" s="3"/>
      <c r="I22" s="3"/>
      <c r="J22" s="3"/>
      <c r="K22" s="3"/>
      <c r="L22" s="44"/>
      <c r="N22" s="37"/>
    </row>
    <row r="23" spans="2:14" x14ac:dyDescent="0.2">
      <c r="B23" s="43"/>
      <c r="C23" s="3"/>
      <c r="D23" s="3"/>
      <c r="E23" s="3"/>
      <c r="F23" s="7"/>
      <c r="G23" s="8"/>
      <c r="H23" s="3"/>
      <c r="I23" s="3"/>
      <c r="J23" s="3"/>
      <c r="K23" s="3"/>
      <c r="L23" s="44"/>
      <c r="N23" s="37"/>
    </row>
    <row r="24" spans="2:14" x14ac:dyDescent="0.2">
      <c r="B24" s="43"/>
      <c r="C24" s="3"/>
      <c r="D24" s="3"/>
      <c r="E24" s="3"/>
      <c r="F24" s="7"/>
      <c r="G24" s="8"/>
      <c r="H24" s="3"/>
      <c r="I24" s="3"/>
      <c r="J24" s="3"/>
      <c r="K24" s="3"/>
      <c r="L24" s="44"/>
      <c r="N24" s="37"/>
    </row>
    <row r="25" spans="2:14" s="52" customFormat="1" ht="45" x14ac:dyDescent="0.6">
      <c r="B25" s="253" t="s">
        <v>41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5"/>
      <c r="N25" s="53"/>
    </row>
    <row r="26" spans="2:14" s="52" customFormat="1" ht="45" x14ac:dyDescent="0.6">
      <c r="B26" s="54"/>
      <c r="C26" s="55"/>
      <c r="D26" s="55"/>
      <c r="E26" s="55"/>
      <c r="F26" s="51"/>
      <c r="G26" s="56"/>
      <c r="H26" s="55"/>
      <c r="I26" s="55"/>
      <c r="J26" s="55"/>
      <c r="K26" s="55"/>
      <c r="L26" s="57"/>
      <c r="N26" s="53"/>
    </row>
    <row r="27" spans="2:14" s="52" customFormat="1" ht="44.25" customHeight="1" x14ac:dyDescent="0.6">
      <c r="B27" s="253" t="s">
        <v>42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5"/>
      <c r="N27" s="53" t="s">
        <v>40</v>
      </c>
    </row>
    <row r="28" spans="2:14" ht="44.25" customHeight="1" x14ac:dyDescent="0.2">
      <c r="B28" s="43"/>
      <c r="C28" s="3"/>
      <c r="D28" s="3"/>
      <c r="E28" s="3"/>
      <c r="F28" s="7"/>
      <c r="G28" s="8"/>
      <c r="H28" s="3"/>
      <c r="I28" s="3"/>
      <c r="J28" s="3"/>
      <c r="K28" s="3"/>
      <c r="L28" s="44"/>
      <c r="N28" s="37"/>
    </row>
    <row r="29" spans="2:14" x14ac:dyDescent="0.2">
      <c r="B29" s="43"/>
      <c r="C29" s="3"/>
      <c r="D29" s="3"/>
      <c r="E29" s="3"/>
      <c r="F29" s="7"/>
      <c r="G29" s="37"/>
      <c r="H29" s="3"/>
      <c r="I29" s="3"/>
      <c r="J29" s="3"/>
      <c r="K29" s="3"/>
      <c r="L29" s="44"/>
      <c r="N29" s="37"/>
    </row>
    <row r="30" spans="2:14" x14ac:dyDescent="0.2">
      <c r="B30" s="43"/>
      <c r="C30" s="3"/>
      <c r="D30" s="3"/>
      <c r="E30" s="3"/>
      <c r="F30" s="7"/>
      <c r="G30" s="37"/>
      <c r="H30" s="3"/>
      <c r="I30" s="3"/>
      <c r="J30" s="3"/>
      <c r="K30" s="3"/>
      <c r="L30" s="44"/>
      <c r="N30" s="37"/>
    </row>
    <row r="31" spans="2:14" x14ac:dyDescent="0.2">
      <c r="B31" s="43"/>
      <c r="C31" s="3"/>
      <c r="D31" s="3"/>
      <c r="E31" s="3"/>
      <c r="F31" s="7"/>
      <c r="G31" s="37"/>
      <c r="H31" s="3"/>
      <c r="I31" s="3"/>
      <c r="J31" s="3"/>
      <c r="K31" s="3"/>
      <c r="L31" s="44"/>
      <c r="N31" s="37"/>
    </row>
    <row r="32" spans="2:14" x14ac:dyDescent="0.2">
      <c r="B32" s="43"/>
      <c r="C32" s="3"/>
      <c r="D32" s="3"/>
      <c r="E32" s="3"/>
      <c r="F32" s="7"/>
      <c r="G32" s="37"/>
      <c r="H32" s="3"/>
      <c r="I32" s="3"/>
      <c r="J32" s="3"/>
      <c r="K32" s="3"/>
      <c r="L32" s="44"/>
      <c r="N32" s="37"/>
    </row>
    <row r="33" spans="2:14" x14ac:dyDescent="0.2">
      <c r="B33" s="43"/>
      <c r="C33" s="3"/>
      <c r="D33" s="3"/>
      <c r="E33" s="3"/>
      <c r="F33" s="7"/>
      <c r="G33" s="37"/>
      <c r="H33" s="3"/>
      <c r="I33" s="3"/>
      <c r="J33" s="3"/>
      <c r="K33" s="3"/>
      <c r="L33" s="44"/>
      <c r="N33" s="37"/>
    </row>
    <row r="34" spans="2:14" x14ac:dyDescent="0.2">
      <c r="B34" s="43"/>
      <c r="C34" s="3"/>
      <c r="D34" s="3"/>
      <c r="E34" s="3"/>
      <c r="F34" s="7"/>
      <c r="G34" s="37"/>
      <c r="H34" s="3"/>
      <c r="I34" s="3"/>
      <c r="J34" s="3"/>
      <c r="K34" s="3"/>
      <c r="L34" s="44"/>
      <c r="N34" s="37"/>
    </row>
    <row r="35" spans="2:14" x14ac:dyDescent="0.2">
      <c r="B35" s="43"/>
      <c r="C35" s="3"/>
      <c r="D35" s="3"/>
      <c r="E35" s="3"/>
      <c r="F35" s="7"/>
      <c r="G35" s="37"/>
      <c r="H35" s="3"/>
      <c r="I35" s="3"/>
      <c r="J35" s="3"/>
      <c r="K35" s="3"/>
      <c r="L35" s="44"/>
      <c r="N35" s="37"/>
    </row>
    <row r="36" spans="2:14" ht="20.25" x14ac:dyDescent="0.3">
      <c r="B36" s="43"/>
      <c r="C36" s="3"/>
      <c r="D36" s="3"/>
      <c r="E36" s="9"/>
      <c r="F36" s="10"/>
      <c r="G36" s="6"/>
      <c r="H36" s="37"/>
      <c r="I36" s="3"/>
      <c r="J36" s="3"/>
      <c r="K36" s="3"/>
      <c r="L36" s="44"/>
      <c r="N36" s="37"/>
    </row>
    <row r="37" spans="2:14" ht="20.25" x14ac:dyDescent="0.3">
      <c r="B37" s="43"/>
      <c r="C37" s="3"/>
      <c r="D37" s="3"/>
      <c r="E37" s="9"/>
      <c r="F37" s="10"/>
      <c r="G37" s="6"/>
      <c r="H37" s="3"/>
      <c r="I37" s="3"/>
      <c r="J37" s="3"/>
      <c r="K37" s="3"/>
      <c r="L37" s="44"/>
      <c r="N37" s="37"/>
    </row>
    <row r="38" spans="2:14" ht="51.75" customHeight="1" x14ac:dyDescent="0.3">
      <c r="B38" s="43"/>
      <c r="C38" s="3"/>
      <c r="D38" s="3"/>
      <c r="E38" s="9"/>
      <c r="F38" s="10"/>
      <c r="G38" s="6"/>
      <c r="H38" s="3"/>
      <c r="I38" s="3"/>
      <c r="J38" s="3"/>
      <c r="K38" s="3"/>
      <c r="L38" s="44"/>
      <c r="N38" s="37"/>
    </row>
    <row r="39" spans="2:14" ht="20.25" x14ac:dyDescent="0.3">
      <c r="B39" s="43"/>
      <c r="C39" s="3"/>
      <c r="D39" s="3"/>
      <c r="E39" s="9"/>
      <c r="F39" s="10"/>
      <c r="G39" s="6"/>
      <c r="H39" s="3"/>
      <c r="I39" s="3"/>
      <c r="J39" s="3"/>
      <c r="K39" s="3"/>
      <c r="L39" s="44"/>
      <c r="N39" s="37"/>
    </row>
    <row r="40" spans="2:14" ht="20.25" x14ac:dyDescent="0.3">
      <c r="B40" s="43"/>
      <c r="C40" s="3"/>
      <c r="D40" s="3"/>
      <c r="E40" s="9"/>
      <c r="F40" s="10"/>
      <c r="G40" s="6"/>
      <c r="H40" s="3"/>
      <c r="I40" s="3"/>
      <c r="J40" s="3"/>
      <c r="K40" s="3"/>
      <c r="L40" s="44"/>
      <c r="N40" s="37"/>
    </row>
    <row r="41" spans="2:14" ht="36.75" customHeight="1" x14ac:dyDescent="0.5">
      <c r="B41" s="247">
        <v>46023</v>
      </c>
      <c r="C41" s="248"/>
      <c r="D41" s="248"/>
      <c r="E41" s="248"/>
      <c r="F41" s="248"/>
      <c r="G41" s="248"/>
      <c r="H41" s="248"/>
      <c r="I41" s="248"/>
      <c r="J41" s="248"/>
      <c r="K41" s="248"/>
      <c r="L41" s="249"/>
      <c r="N41" s="37"/>
    </row>
    <row r="42" spans="2:14" ht="23.25" x14ac:dyDescent="0.35">
      <c r="B42" s="43"/>
      <c r="C42" s="3"/>
      <c r="D42" s="3"/>
      <c r="E42" s="9"/>
      <c r="F42" s="10"/>
      <c r="G42" s="26"/>
      <c r="H42" s="3"/>
      <c r="I42" s="3"/>
      <c r="J42" s="3"/>
      <c r="K42" s="3"/>
      <c r="L42" s="44"/>
      <c r="N42" s="37"/>
    </row>
    <row r="43" spans="2:14" ht="23.25" x14ac:dyDescent="0.35">
      <c r="B43" s="43"/>
      <c r="C43" s="28"/>
      <c r="D43" s="28"/>
      <c r="E43" s="28"/>
      <c r="F43" s="29"/>
      <c r="G43" s="30"/>
      <c r="H43" s="37"/>
      <c r="I43" s="28"/>
      <c r="J43" s="28"/>
      <c r="K43" s="28"/>
      <c r="L43" s="44"/>
      <c r="N43" s="37"/>
    </row>
    <row r="44" spans="2:14" ht="33.75" customHeight="1" x14ac:dyDescent="0.35">
      <c r="B44" s="43"/>
      <c r="C44" s="28"/>
      <c r="D44" s="31"/>
      <c r="E44" s="31"/>
      <c r="F44" s="32"/>
      <c r="G44" s="45"/>
      <c r="H44" s="31"/>
      <c r="I44" s="58" t="s">
        <v>203</v>
      </c>
      <c r="J44" s="28"/>
      <c r="K44" s="28"/>
      <c r="L44" s="44"/>
      <c r="N44" s="37"/>
    </row>
    <row r="45" spans="2:14" ht="23.25" x14ac:dyDescent="0.35">
      <c r="B45" s="43"/>
      <c r="C45" s="28"/>
      <c r="D45" s="31"/>
      <c r="E45" s="31"/>
      <c r="F45" s="32"/>
      <c r="G45" s="30"/>
      <c r="H45" s="31"/>
      <c r="I45" s="28"/>
      <c r="J45" s="28"/>
      <c r="K45" s="28"/>
      <c r="L45" s="44"/>
      <c r="N45" s="37"/>
    </row>
    <row r="46" spans="2:14" ht="23.25" x14ac:dyDescent="0.35">
      <c r="B46" s="43"/>
      <c r="C46" s="3"/>
      <c r="D46" s="11"/>
      <c r="E46" s="11"/>
      <c r="F46" s="12"/>
      <c r="G46" s="26"/>
      <c r="H46" s="11"/>
      <c r="I46" s="3"/>
      <c r="J46" s="3"/>
      <c r="K46" s="3"/>
      <c r="L46" s="44"/>
      <c r="N46" s="37"/>
    </row>
    <row r="47" spans="2:14" ht="23.25" x14ac:dyDescent="0.35">
      <c r="B47" s="43"/>
      <c r="C47" s="3"/>
      <c r="D47" s="11"/>
      <c r="E47" s="11"/>
      <c r="F47" s="12"/>
      <c r="G47" s="35"/>
      <c r="H47" s="11"/>
      <c r="I47" s="3"/>
      <c r="J47" s="3"/>
      <c r="K47" s="3"/>
      <c r="L47" s="44"/>
      <c r="N47" s="37"/>
    </row>
    <row r="48" spans="2:14" ht="18.75" x14ac:dyDescent="0.25">
      <c r="B48" s="43"/>
      <c r="C48" s="3"/>
      <c r="D48" s="11"/>
      <c r="E48" s="11"/>
      <c r="F48" s="12"/>
      <c r="G48" s="13"/>
      <c r="H48" s="11"/>
      <c r="I48" s="3"/>
      <c r="J48" s="3"/>
      <c r="K48" s="3"/>
      <c r="L48" s="44"/>
      <c r="N48" s="37"/>
    </row>
    <row r="49" spans="2:18" ht="15" x14ac:dyDescent="0.2">
      <c r="B49" s="43"/>
      <c r="C49" s="3"/>
      <c r="D49" s="11"/>
      <c r="E49" s="33"/>
      <c r="F49" s="34"/>
      <c r="G49" s="37"/>
      <c r="H49" s="33"/>
      <c r="I49" s="36"/>
      <c r="J49" s="3"/>
      <c r="K49" s="3"/>
      <c r="L49" s="44"/>
      <c r="N49" s="37"/>
    </row>
    <row r="50" spans="2:18" x14ac:dyDescent="0.2">
      <c r="B50" s="43"/>
      <c r="C50" s="3"/>
      <c r="D50" s="3"/>
      <c r="E50" s="3"/>
      <c r="F50" s="3"/>
      <c r="G50" s="3"/>
      <c r="H50" s="3"/>
      <c r="I50" s="3"/>
      <c r="J50" s="3"/>
      <c r="K50" s="3"/>
      <c r="L50" s="44"/>
      <c r="N50" s="37"/>
    </row>
    <row r="51" spans="2:18" ht="18" x14ac:dyDescent="0.25">
      <c r="B51" s="43"/>
      <c r="C51" s="38"/>
      <c r="D51" s="3"/>
      <c r="E51" s="3"/>
      <c r="F51" s="3"/>
      <c r="G51" s="3"/>
      <c r="H51" s="3"/>
      <c r="I51" s="3"/>
      <c r="J51" s="3"/>
      <c r="K51" s="3"/>
      <c r="L51" s="44"/>
      <c r="N51" s="37"/>
      <c r="R51" s="37"/>
    </row>
    <row r="52" spans="2:18" ht="18" x14ac:dyDescent="0.25">
      <c r="B52" s="43"/>
      <c r="C52" s="38"/>
      <c r="D52" s="3"/>
      <c r="E52" s="3"/>
      <c r="F52" s="3"/>
      <c r="G52" s="3"/>
      <c r="H52" s="3"/>
      <c r="I52" s="3"/>
      <c r="J52" s="3"/>
      <c r="K52" s="3"/>
      <c r="L52" s="44"/>
      <c r="N52" s="37"/>
    </row>
    <row r="53" spans="2:18" ht="18" x14ac:dyDescent="0.25">
      <c r="B53" s="43"/>
      <c r="C53" s="38"/>
      <c r="D53" s="3"/>
      <c r="E53" s="3"/>
      <c r="F53" s="3"/>
      <c r="G53" s="3"/>
      <c r="H53" s="3"/>
      <c r="I53" s="3"/>
      <c r="J53" s="3"/>
      <c r="K53" s="3"/>
      <c r="L53" s="44"/>
      <c r="N53" s="37"/>
    </row>
    <row r="54" spans="2:18" ht="18" x14ac:dyDescent="0.25">
      <c r="B54" s="43"/>
      <c r="C54" s="38"/>
      <c r="D54" s="3"/>
      <c r="E54" s="3"/>
      <c r="F54" s="3"/>
      <c r="G54" s="3"/>
      <c r="H54" s="3"/>
      <c r="I54" s="3"/>
      <c r="J54" s="3"/>
      <c r="K54" s="3"/>
      <c r="L54" s="44"/>
      <c r="N54" s="37"/>
    </row>
    <row r="55" spans="2:18" ht="13.5" thickBot="1" x14ac:dyDescent="0.25">
      <c r="B55" s="46"/>
      <c r="C55" s="47"/>
      <c r="D55" s="48"/>
      <c r="E55" s="48"/>
      <c r="F55" s="48"/>
      <c r="G55" s="48"/>
      <c r="H55" s="48"/>
      <c r="I55" s="48"/>
      <c r="J55" s="48"/>
      <c r="K55" s="48"/>
      <c r="L55" s="49"/>
      <c r="N55" s="37"/>
    </row>
    <row r="56" spans="2:18" x14ac:dyDescent="0.2">
      <c r="N56" s="37"/>
    </row>
    <row r="57" spans="2:18" x14ac:dyDescent="0.2">
      <c r="N57" s="37"/>
    </row>
    <row r="58" spans="2:18" x14ac:dyDescent="0.2">
      <c r="N58" s="37"/>
    </row>
    <row r="59" spans="2:18" x14ac:dyDescent="0.2">
      <c r="N59" s="37"/>
    </row>
    <row r="60" spans="2:18" x14ac:dyDescent="0.2">
      <c r="N60" s="37"/>
    </row>
    <row r="61" spans="2:18" x14ac:dyDescent="0.2">
      <c r="N61" s="37"/>
    </row>
    <row r="62" spans="2:18" x14ac:dyDescent="0.2">
      <c r="N62" s="37"/>
    </row>
    <row r="63" spans="2:18" ht="18" x14ac:dyDescent="0.25">
      <c r="B63" s="37"/>
      <c r="C63" s="3"/>
      <c r="D63" s="38"/>
      <c r="E63" s="3"/>
      <c r="F63" s="3"/>
      <c r="G63" s="3"/>
      <c r="H63" s="3"/>
      <c r="I63" s="3"/>
      <c r="J63" s="3"/>
      <c r="K63" s="3"/>
      <c r="L63" s="3"/>
      <c r="M63" s="3"/>
      <c r="N63" s="37"/>
    </row>
    <row r="64" spans="2:18" ht="18" x14ac:dyDescent="0.25">
      <c r="B64" s="37"/>
      <c r="C64" s="3"/>
      <c r="D64" s="38"/>
      <c r="E64" s="3"/>
      <c r="F64" s="3"/>
      <c r="G64" s="3"/>
      <c r="H64" s="3"/>
      <c r="I64" s="3"/>
      <c r="J64" s="3"/>
      <c r="K64" s="3"/>
      <c r="L64" s="3"/>
      <c r="M64" s="3"/>
      <c r="N64" s="37"/>
    </row>
    <row r="65" spans="2:14" ht="18" x14ac:dyDescent="0.25">
      <c r="B65" s="37"/>
      <c r="C65" s="3"/>
      <c r="D65" s="38"/>
      <c r="E65" s="3"/>
      <c r="F65" s="3"/>
      <c r="G65" s="3"/>
      <c r="H65" s="3"/>
      <c r="I65" s="3"/>
      <c r="J65" s="3"/>
      <c r="K65" s="3"/>
      <c r="L65" s="3"/>
      <c r="M65" s="3"/>
      <c r="N65" s="37"/>
    </row>
    <row r="66" spans="2:14" x14ac:dyDescent="0.2">
      <c r="C66" s="3"/>
      <c r="D66" s="37"/>
      <c r="E66" s="3"/>
      <c r="F66" s="3"/>
      <c r="G66" s="3"/>
      <c r="H66" s="3"/>
      <c r="I66" s="3"/>
      <c r="J66" s="3"/>
      <c r="K66" s="3"/>
      <c r="L66" s="3"/>
      <c r="M66" s="3"/>
      <c r="N66" s="37"/>
    </row>
    <row r="67" spans="2:14" x14ac:dyDescent="0.2"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2:14" x14ac:dyDescent="0.2"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2:14" x14ac:dyDescent="0.2"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2:14" x14ac:dyDescent="0.2">
      <c r="M70" s="37"/>
      <c r="N70" s="37"/>
    </row>
  </sheetData>
  <mergeCells count="5">
    <mergeCell ref="B41:L41"/>
    <mergeCell ref="B14:L14"/>
    <mergeCell ref="B25:L25"/>
    <mergeCell ref="B27:L27"/>
    <mergeCell ref="B10:L10"/>
  </mergeCells>
  <phoneticPr fontId="0" type="noConversion"/>
  <printOptions horizontalCentered="1" verticalCentered="1"/>
  <pageMargins left="0.35433070866141736" right="0.15748031496062992" top="0.98425196850393704" bottom="0.78740157480314965" header="0" footer="0"/>
  <pageSetup paperSize="9" scale="57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5"/>
  <sheetViews>
    <sheetView zoomScale="77" zoomScaleNormal="77" workbookViewId="0">
      <pane ySplit="4" topLeftCell="A23" activePane="bottomLeft" state="frozen"/>
      <selection pane="bottomLeft" activeCell="M41" sqref="M41"/>
    </sheetView>
  </sheetViews>
  <sheetFormatPr baseColWidth="10" defaultRowHeight="12.75" x14ac:dyDescent="0.2"/>
  <cols>
    <col min="1" max="1" width="31.85546875" style="2" customWidth="1"/>
    <col min="2" max="5" width="16.28515625" style="2" customWidth="1"/>
    <col min="6" max="6" width="16" style="2" bestFit="1" customWidth="1"/>
    <col min="7" max="7" width="15.7109375" style="2" bestFit="1" customWidth="1"/>
    <col min="8" max="8" width="12.85546875" style="2" bestFit="1" customWidth="1"/>
    <col min="9" max="9" width="15.85546875" style="2" customWidth="1"/>
    <col min="10" max="249" width="11.42578125" style="2"/>
    <col min="250" max="250" width="50.140625" style="2" customWidth="1"/>
    <col min="251" max="257" width="16.28515625" style="2" customWidth="1"/>
    <col min="258" max="258" width="15.42578125" style="2" customWidth="1"/>
    <col min="259" max="259" width="13.28515625" style="2" bestFit="1" customWidth="1"/>
    <col min="260" max="260" width="12" style="2" customWidth="1"/>
    <col min="261" max="505" width="11.42578125" style="2"/>
    <col min="506" max="506" width="50.140625" style="2" customWidth="1"/>
    <col min="507" max="513" width="16.28515625" style="2" customWidth="1"/>
    <col min="514" max="514" width="15.42578125" style="2" customWidth="1"/>
    <col min="515" max="515" width="13.28515625" style="2" bestFit="1" customWidth="1"/>
    <col min="516" max="516" width="12" style="2" customWidth="1"/>
    <col min="517" max="761" width="11.42578125" style="2"/>
    <col min="762" max="762" width="50.140625" style="2" customWidth="1"/>
    <col min="763" max="769" width="16.28515625" style="2" customWidth="1"/>
    <col min="770" max="770" width="15.42578125" style="2" customWidth="1"/>
    <col min="771" max="771" width="13.28515625" style="2" bestFit="1" customWidth="1"/>
    <col min="772" max="772" width="12" style="2" customWidth="1"/>
    <col min="773" max="1017" width="11.42578125" style="2"/>
    <col min="1018" max="1018" width="50.140625" style="2" customWidth="1"/>
    <col min="1019" max="1025" width="16.28515625" style="2" customWidth="1"/>
    <col min="1026" max="1026" width="15.42578125" style="2" customWidth="1"/>
    <col min="1027" max="1027" width="13.28515625" style="2" bestFit="1" customWidth="1"/>
    <col min="1028" max="1028" width="12" style="2" customWidth="1"/>
    <col min="1029" max="1273" width="11.42578125" style="2"/>
    <col min="1274" max="1274" width="50.140625" style="2" customWidth="1"/>
    <col min="1275" max="1281" width="16.28515625" style="2" customWidth="1"/>
    <col min="1282" max="1282" width="15.42578125" style="2" customWidth="1"/>
    <col min="1283" max="1283" width="13.28515625" style="2" bestFit="1" customWidth="1"/>
    <col min="1284" max="1284" width="12" style="2" customWidth="1"/>
    <col min="1285" max="1529" width="11.42578125" style="2"/>
    <col min="1530" max="1530" width="50.140625" style="2" customWidth="1"/>
    <col min="1531" max="1537" width="16.28515625" style="2" customWidth="1"/>
    <col min="1538" max="1538" width="15.42578125" style="2" customWidth="1"/>
    <col min="1539" max="1539" width="13.28515625" style="2" bestFit="1" customWidth="1"/>
    <col min="1540" max="1540" width="12" style="2" customWidth="1"/>
    <col min="1541" max="1785" width="11.42578125" style="2"/>
    <col min="1786" max="1786" width="50.140625" style="2" customWidth="1"/>
    <col min="1787" max="1793" width="16.28515625" style="2" customWidth="1"/>
    <col min="1794" max="1794" width="15.42578125" style="2" customWidth="1"/>
    <col min="1795" max="1795" width="13.28515625" style="2" bestFit="1" customWidth="1"/>
    <col min="1796" max="1796" width="12" style="2" customWidth="1"/>
    <col min="1797" max="2041" width="11.42578125" style="2"/>
    <col min="2042" max="2042" width="50.140625" style="2" customWidth="1"/>
    <col min="2043" max="2049" width="16.28515625" style="2" customWidth="1"/>
    <col min="2050" max="2050" width="15.42578125" style="2" customWidth="1"/>
    <col min="2051" max="2051" width="13.28515625" style="2" bestFit="1" customWidth="1"/>
    <col min="2052" max="2052" width="12" style="2" customWidth="1"/>
    <col min="2053" max="2297" width="11.42578125" style="2"/>
    <col min="2298" max="2298" width="50.140625" style="2" customWidth="1"/>
    <col min="2299" max="2305" width="16.28515625" style="2" customWidth="1"/>
    <col min="2306" max="2306" width="15.42578125" style="2" customWidth="1"/>
    <col min="2307" max="2307" width="13.28515625" style="2" bestFit="1" customWidth="1"/>
    <col min="2308" max="2308" width="12" style="2" customWidth="1"/>
    <col min="2309" max="2553" width="11.42578125" style="2"/>
    <col min="2554" max="2554" width="50.140625" style="2" customWidth="1"/>
    <col min="2555" max="2561" width="16.28515625" style="2" customWidth="1"/>
    <col min="2562" max="2562" width="15.42578125" style="2" customWidth="1"/>
    <col min="2563" max="2563" width="13.28515625" style="2" bestFit="1" customWidth="1"/>
    <col min="2564" max="2564" width="12" style="2" customWidth="1"/>
    <col min="2565" max="2809" width="11.42578125" style="2"/>
    <col min="2810" max="2810" width="50.140625" style="2" customWidth="1"/>
    <col min="2811" max="2817" width="16.28515625" style="2" customWidth="1"/>
    <col min="2818" max="2818" width="15.42578125" style="2" customWidth="1"/>
    <col min="2819" max="2819" width="13.28515625" style="2" bestFit="1" customWidth="1"/>
    <col min="2820" max="2820" width="12" style="2" customWidth="1"/>
    <col min="2821" max="3065" width="11.42578125" style="2"/>
    <col min="3066" max="3066" width="50.140625" style="2" customWidth="1"/>
    <col min="3067" max="3073" width="16.28515625" style="2" customWidth="1"/>
    <col min="3074" max="3074" width="15.42578125" style="2" customWidth="1"/>
    <col min="3075" max="3075" width="13.28515625" style="2" bestFit="1" customWidth="1"/>
    <col min="3076" max="3076" width="12" style="2" customWidth="1"/>
    <col min="3077" max="3321" width="11.42578125" style="2"/>
    <col min="3322" max="3322" width="50.140625" style="2" customWidth="1"/>
    <col min="3323" max="3329" width="16.28515625" style="2" customWidth="1"/>
    <col min="3330" max="3330" width="15.42578125" style="2" customWidth="1"/>
    <col min="3331" max="3331" width="13.28515625" style="2" bestFit="1" customWidth="1"/>
    <col min="3332" max="3332" width="12" style="2" customWidth="1"/>
    <col min="3333" max="3577" width="11.42578125" style="2"/>
    <col min="3578" max="3578" width="50.140625" style="2" customWidth="1"/>
    <col min="3579" max="3585" width="16.28515625" style="2" customWidth="1"/>
    <col min="3586" max="3586" width="15.42578125" style="2" customWidth="1"/>
    <col min="3587" max="3587" width="13.28515625" style="2" bestFit="1" customWidth="1"/>
    <col min="3588" max="3588" width="12" style="2" customWidth="1"/>
    <col min="3589" max="3833" width="11.42578125" style="2"/>
    <col min="3834" max="3834" width="50.140625" style="2" customWidth="1"/>
    <col min="3835" max="3841" width="16.28515625" style="2" customWidth="1"/>
    <col min="3842" max="3842" width="15.42578125" style="2" customWidth="1"/>
    <col min="3843" max="3843" width="13.28515625" style="2" bestFit="1" customWidth="1"/>
    <col min="3844" max="3844" width="12" style="2" customWidth="1"/>
    <col min="3845" max="4089" width="11.42578125" style="2"/>
    <col min="4090" max="4090" width="50.140625" style="2" customWidth="1"/>
    <col min="4091" max="4097" width="16.28515625" style="2" customWidth="1"/>
    <col min="4098" max="4098" width="15.42578125" style="2" customWidth="1"/>
    <col min="4099" max="4099" width="13.28515625" style="2" bestFit="1" customWidth="1"/>
    <col min="4100" max="4100" width="12" style="2" customWidth="1"/>
    <col min="4101" max="4345" width="11.42578125" style="2"/>
    <col min="4346" max="4346" width="50.140625" style="2" customWidth="1"/>
    <col min="4347" max="4353" width="16.28515625" style="2" customWidth="1"/>
    <col min="4354" max="4354" width="15.42578125" style="2" customWidth="1"/>
    <col min="4355" max="4355" width="13.28515625" style="2" bestFit="1" customWidth="1"/>
    <col min="4356" max="4356" width="12" style="2" customWidth="1"/>
    <col min="4357" max="4601" width="11.42578125" style="2"/>
    <col min="4602" max="4602" width="50.140625" style="2" customWidth="1"/>
    <col min="4603" max="4609" width="16.28515625" style="2" customWidth="1"/>
    <col min="4610" max="4610" width="15.42578125" style="2" customWidth="1"/>
    <col min="4611" max="4611" width="13.28515625" style="2" bestFit="1" customWidth="1"/>
    <col min="4612" max="4612" width="12" style="2" customWidth="1"/>
    <col min="4613" max="4857" width="11.42578125" style="2"/>
    <col min="4858" max="4858" width="50.140625" style="2" customWidth="1"/>
    <col min="4859" max="4865" width="16.28515625" style="2" customWidth="1"/>
    <col min="4866" max="4866" width="15.42578125" style="2" customWidth="1"/>
    <col min="4867" max="4867" width="13.28515625" style="2" bestFit="1" customWidth="1"/>
    <col min="4868" max="4868" width="12" style="2" customWidth="1"/>
    <col min="4869" max="5113" width="11.42578125" style="2"/>
    <col min="5114" max="5114" width="50.140625" style="2" customWidth="1"/>
    <col min="5115" max="5121" width="16.28515625" style="2" customWidth="1"/>
    <col min="5122" max="5122" width="15.42578125" style="2" customWidth="1"/>
    <col min="5123" max="5123" width="13.28515625" style="2" bestFit="1" customWidth="1"/>
    <col min="5124" max="5124" width="12" style="2" customWidth="1"/>
    <col min="5125" max="5369" width="11.42578125" style="2"/>
    <col min="5370" max="5370" width="50.140625" style="2" customWidth="1"/>
    <col min="5371" max="5377" width="16.28515625" style="2" customWidth="1"/>
    <col min="5378" max="5378" width="15.42578125" style="2" customWidth="1"/>
    <col min="5379" max="5379" width="13.28515625" style="2" bestFit="1" customWidth="1"/>
    <col min="5380" max="5380" width="12" style="2" customWidth="1"/>
    <col min="5381" max="5625" width="11.42578125" style="2"/>
    <col min="5626" max="5626" width="50.140625" style="2" customWidth="1"/>
    <col min="5627" max="5633" width="16.28515625" style="2" customWidth="1"/>
    <col min="5634" max="5634" width="15.42578125" style="2" customWidth="1"/>
    <col min="5635" max="5635" width="13.28515625" style="2" bestFit="1" customWidth="1"/>
    <col min="5636" max="5636" width="12" style="2" customWidth="1"/>
    <col min="5637" max="5881" width="11.42578125" style="2"/>
    <col min="5882" max="5882" width="50.140625" style="2" customWidth="1"/>
    <col min="5883" max="5889" width="16.28515625" style="2" customWidth="1"/>
    <col min="5890" max="5890" width="15.42578125" style="2" customWidth="1"/>
    <col min="5891" max="5891" width="13.28515625" style="2" bestFit="1" customWidth="1"/>
    <col min="5892" max="5892" width="12" style="2" customWidth="1"/>
    <col min="5893" max="6137" width="11.42578125" style="2"/>
    <col min="6138" max="6138" width="50.140625" style="2" customWidth="1"/>
    <col min="6139" max="6145" width="16.28515625" style="2" customWidth="1"/>
    <col min="6146" max="6146" width="15.42578125" style="2" customWidth="1"/>
    <col min="6147" max="6147" width="13.28515625" style="2" bestFit="1" customWidth="1"/>
    <col min="6148" max="6148" width="12" style="2" customWidth="1"/>
    <col min="6149" max="6393" width="11.42578125" style="2"/>
    <col min="6394" max="6394" width="50.140625" style="2" customWidth="1"/>
    <col min="6395" max="6401" width="16.28515625" style="2" customWidth="1"/>
    <col min="6402" max="6402" width="15.42578125" style="2" customWidth="1"/>
    <col min="6403" max="6403" width="13.28515625" style="2" bestFit="1" customWidth="1"/>
    <col min="6404" max="6404" width="12" style="2" customWidth="1"/>
    <col min="6405" max="6649" width="11.42578125" style="2"/>
    <col min="6650" max="6650" width="50.140625" style="2" customWidth="1"/>
    <col min="6651" max="6657" width="16.28515625" style="2" customWidth="1"/>
    <col min="6658" max="6658" width="15.42578125" style="2" customWidth="1"/>
    <col min="6659" max="6659" width="13.28515625" style="2" bestFit="1" customWidth="1"/>
    <col min="6660" max="6660" width="12" style="2" customWidth="1"/>
    <col min="6661" max="6905" width="11.42578125" style="2"/>
    <col min="6906" max="6906" width="50.140625" style="2" customWidth="1"/>
    <col min="6907" max="6913" width="16.28515625" style="2" customWidth="1"/>
    <col min="6914" max="6914" width="15.42578125" style="2" customWidth="1"/>
    <col min="6915" max="6915" width="13.28515625" style="2" bestFit="1" customWidth="1"/>
    <col min="6916" max="6916" width="12" style="2" customWidth="1"/>
    <col min="6917" max="7161" width="11.42578125" style="2"/>
    <col min="7162" max="7162" width="50.140625" style="2" customWidth="1"/>
    <col min="7163" max="7169" width="16.28515625" style="2" customWidth="1"/>
    <col min="7170" max="7170" width="15.42578125" style="2" customWidth="1"/>
    <col min="7171" max="7171" width="13.28515625" style="2" bestFit="1" customWidth="1"/>
    <col min="7172" max="7172" width="12" style="2" customWidth="1"/>
    <col min="7173" max="7417" width="11.42578125" style="2"/>
    <col min="7418" max="7418" width="50.140625" style="2" customWidth="1"/>
    <col min="7419" max="7425" width="16.28515625" style="2" customWidth="1"/>
    <col min="7426" max="7426" width="15.42578125" style="2" customWidth="1"/>
    <col min="7427" max="7427" width="13.28515625" style="2" bestFit="1" customWidth="1"/>
    <col min="7428" max="7428" width="12" style="2" customWidth="1"/>
    <col min="7429" max="7673" width="11.42578125" style="2"/>
    <col min="7674" max="7674" width="50.140625" style="2" customWidth="1"/>
    <col min="7675" max="7681" width="16.28515625" style="2" customWidth="1"/>
    <col min="7682" max="7682" width="15.42578125" style="2" customWidth="1"/>
    <col min="7683" max="7683" width="13.28515625" style="2" bestFit="1" customWidth="1"/>
    <col min="7684" max="7684" width="12" style="2" customWidth="1"/>
    <col min="7685" max="7929" width="11.42578125" style="2"/>
    <col min="7930" max="7930" width="50.140625" style="2" customWidth="1"/>
    <col min="7931" max="7937" width="16.28515625" style="2" customWidth="1"/>
    <col min="7938" max="7938" width="15.42578125" style="2" customWidth="1"/>
    <col min="7939" max="7939" width="13.28515625" style="2" bestFit="1" customWidth="1"/>
    <col min="7940" max="7940" width="12" style="2" customWidth="1"/>
    <col min="7941" max="8185" width="11.42578125" style="2"/>
    <col min="8186" max="8186" width="50.140625" style="2" customWidth="1"/>
    <col min="8187" max="8193" width="16.28515625" style="2" customWidth="1"/>
    <col min="8194" max="8194" width="15.42578125" style="2" customWidth="1"/>
    <col min="8195" max="8195" width="13.28515625" style="2" bestFit="1" customWidth="1"/>
    <col min="8196" max="8196" width="12" style="2" customWidth="1"/>
    <col min="8197" max="8441" width="11.42578125" style="2"/>
    <col min="8442" max="8442" width="50.140625" style="2" customWidth="1"/>
    <col min="8443" max="8449" width="16.28515625" style="2" customWidth="1"/>
    <col min="8450" max="8450" width="15.42578125" style="2" customWidth="1"/>
    <col min="8451" max="8451" width="13.28515625" style="2" bestFit="1" customWidth="1"/>
    <col min="8452" max="8452" width="12" style="2" customWidth="1"/>
    <col min="8453" max="8697" width="11.42578125" style="2"/>
    <col min="8698" max="8698" width="50.140625" style="2" customWidth="1"/>
    <col min="8699" max="8705" width="16.28515625" style="2" customWidth="1"/>
    <col min="8706" max="8706" width="15.42578125" style="2" customWidth="1"/>
    <col min="8707" max="8707" width="13.28515625" style="2" bestFit="1" customWidth="1"/>
    <col min="8708" max="8708" width="12" style="2" customWidth="1"/>
    <col min="8709" max="8953" width="11.42578125" style="2"/>
    <col min="8954" max="8954" width="50.140625" style="2" customWidth="1"/>
    <col min="8955" max="8961" width="16.28515625" style="2" customWidth="1"/>
    <col min="8962" max="8962" width="15.42578125" style="2" customWidth="1"/>
    <col min="8963" max="8963" width="13.28515625" style="2" bestFit="1" customWidth="1"/>
    <col min="8964" max="8964" width="12" style="2" customWidth="1"/>
    <col min="8965" max="9209" width="11.42578125" style="2"/>
    <col min="9210" max="9210" width="50.140625" style="2" customWidth="1"/>
    <col min="9211" max="9217" width="16.28515625" style="2" customWidth="1"/>
    <col min="9218" max="9218" width="15.42578125" style="2" customWidth="1"/>
    <col min="9219" max="9219" width="13.28515625" style="2" bestFit="1" customWidth="1"/>
    <col min="9220" max="9220" width="12" style="2" customWidth="1"/>
    <col min="9221" max="9465" width="11.42578125" style="2"/>
    <col min="9466" max="9466" width="50.140625" style="2" customWidth="1"/>
    <col min="9467" max="9473" width="16.28515625" style="2" customWidth="1"/>
    <col min="9474" max="9474" width="15.42578125" style="2" customWidth="1"/>
    <col min="9475" max="9475" width="13.28515625" style="2" bestFit="1" customWidth="1"/>
    <col min="9476" max="9476" width="12" style="2" customWidth="1"/>
    <col min="9477" max="9721" width="11.42578125" style="2"/>
    <col min="9722" max="9722" width="50.140625" style="2" customWidth="1"/>
    <col min="9723" max="9729" width="16.28515625" style="2" customWidth="1"/>
    <col min="9730" max="9730" width="15.42578125" style="2" customWidth="1"/>
    <col min="9731" max="9731" width="13.28515625" style="2" bestFit="1" customWidth="1"/>
    <col min="9732" max="9732" width="12" style="2" customWidth="1"/>
    <col min="9733" max="9977" width="11.42578125" style="2"/>
    <col min="9978" max="9978" width="50.140625" style="2" customWidth="1"/>
    <col min="9979" max="9985" width="16.28515625" style="2" customWidth="1"/>
    <col min="9986" max="9986" width="15.42578125" style="2" customWidth="1"/>
    <col min="9987" max="9987" width="13.28515625" style="2" bestFit="1" customWidth="1"/>
    <col min="9988" max="9988" width="12" style="2" customWidth="1"/>
    <col min="9989" max="10233" width="11.42578125" style="2"/>
    <col min="10234" max="10234" width="50.140625" style="2" customWidth="1"/>
    <col min="10235" max="10241" width="16.28515625" style="2" customWidth="1"/>
    <col min="10242" max="10242" width="15.42578125" style="2" customWidth="1"/>
    <col min="10243" max="10243" width="13.28515625" style="2" bestFit="1" customWidth="1"/>
    <col min="10244" max="10244" width="12" style="2" customWidth="1"/>
    <col min="10245" max="10489" width="11.42578125" style="2"/>
    <col min="10490" max="10490" width="50.140625" style="2" customWidth="1"/>
    <col min="10491" max="10497" width="16.28515625" style="2" customWidth="1"/>
    <col min="10498" max="10498" width="15.42578125" style="2" customWidth="1"/>
    <col min="10499" max="10499" width="13.28515625" style="2" bestFit="1" customWidth="1"/>
    <col min="10500" max="10500" width="12" style="2" customWidth="1"/>
    <col min="10501" max="10745" width="11.42578125" style="2"/>
    <col min="10746" max="10746" width="50.140625" style="2" customWidth="1"/>
    <col min="10747" max="10753" width="16.28515625" style="2" customWidth="1"/>
    <col min="10754" max="10754" width="15.42578125" style="2" customWidth="1"/>
    <col min="10755" max="10755" width="13.28515625" style="2" bestFit="1" customWidth="1"/>
    <col min="10756" max="10756" width="12" style="2" customWidth="1"/>
    <col min="10757" max="11001" width="11.42578125" style="2"/>
    <col min="11002" max="11002" width="50.140625" style="2" customWidth="1"/>
    <col min="11003" max="11009" width="16.28515625" style="2" customWidth="1"/>
    <col min="11010" max="11010" width="15.42578125" style="2" customWidth="1"/>
    <col min="11011" max="11011" width="13.28515625" style="2" bestFit="1" customWidth="1"/>
    <col min="11012" max="11012" width="12" style="2" customWidth="1"/>
    <col min="11013" max="11257" width="11.42578125" style="2"/>
    <col min="11258" max="11258" width="50.140625" style="2" customWidth="1"/>
    <col min="11259" max="11265" width="16.28515625" style="2" customWidth="1"/>
    <col min="11266" max="11266" width="15.42578125" style="2" customWidth="1"/>
    <col min="11267" max="11267" width="13.28515625" style="2" bestFit="1" customWidth="1"/>
    <col min="11268" max="11268" width="12" style="2" customWidth="1"/>
    <col min="11269" max="11513" width="11.42578125" style="2"/>
    <col min="11514" max="11514" width="50.140625" style="2" customWidth="1"/>
    <col min="11515" max="11521" width="16.28515625" style="2" customWidth="1"/>
    <col min="11522" max="11522" width="15.42578125" style="2" customWidth="1"/>
    <col min="11523" max="11523" width="13.28515625" style="2" bestFit="1" customWidth="1"/>
    <col min="11524" max="11524" width="12" style="2" customWidth="1"/>
    <col min="11525" max="11769" width="11.42578125" style="2"/>
    <col min="11770" max="11770" width="50.140625" style="2" customWidth="1"/>
    <col min="11771" max="11777" width="16.28515625" style="2" customWidth="1"/>
    <col min="11778" max="11778" width="15.42578125" style="2" customWidth="1"/>
    <col min="11779" max="11779" width="13.28515625" style="2" bestFit="1" customWidth="1"/>
    <col min="11780" max="11780" width="12" style="2" customWidth="1"/>
    <col min="11781" max="12025" width="11.42578125" style="2"/>
    <col min="12026" max="12026" width="50.140625" style="2" customWidth="1"/>
    <col min="12027" max="12033" width="16.28515625" style="2" customWidth="1"/>
    <col min="12034" max="12034" width="15.42578125" style="2" customWidth="1"/>
    <col min="12035" max="12035" width="13.28515625" style="2" bestFit="1" customWidth="1"/>
    <col min="12036" max="12036" width="12" style="2" customWidth="1"/>
    <col min="12037" max="12281" width="11.42578125" style="2"/>
    <col min="12282" max="12282" width="50.140625" style="2" customWidth="1"/>
    <col min="12283" max="12289" width="16.28515625" style="2" customWidth="1"/>
    <col min="12290" max="12290" width="15.42578125" style="2" customWidth="1"/>
    <col min="12291" max="12291" width="13.28515625" style="2" bestFit="1" customWidth="1"/>
    <col min="12292" max="12292" width="12" style="2" customWidth="1"/>
    <col min="12293" max="12537" width="11.42578125" style="2"/>
    <col min="12538" max="12538" width="50.140625" style="2" customWidth="1"/>
    <col min="12539" max="12545" width="16.28515625" style="2" customWidth="1"/>
    <col min="12546" max="12546" width="15.42578125" style="2" customWidth="1"/>
    <col min="12547" max="12547" width="13.28515625" style="2" bestFit="1" customWidth="1"/>
    <col min="12548" max="12548" width="12" style="2" customWidth="1"/>
    <col min="12549" max="12793" width="11.42578125" style="2"/>
    <col min="12794" max="12794" width="50.140625" style="2" customWidth="1"/>
    <col min="12795" max="12801" width="16.28515625" style="2" customWidth="1"/>
    <col min="12802" max="12802" width="15.42578125" style="2" customWidth="1"/>
    <col min="12803" max="12803" width="13.28515625" style="2" bestFit="1" customWidth="1"/>
    <col min="12804" max="12804" width="12" style="2" customWidth="1"/>
    <col min="12805" max="13049" width="11.42578125" style="2"/>
    <col min="13050" max="13050" width="50.140625" style="2" customWidth="1"/>
    <col min="13051" max="13057" width="16.28515625" style="2" customWidth="1"/>
    <col min="13058" max="13058" width="15.42578125" style="2" customWidth="1"/>
    <col min="13059" max="13059" width="13.28515625" style="2" bestFit="1" customWidth="1"/>
    <col min="13060" max="13060" width="12" style="2" customWidth="1"/>
    <col min="13061" max="13305" width="11.42578125" style="2"/>
    <col min="13306" max="13306" width="50.140625" style="2" customWidth="1"/>
    <col min="13307" max="13313" width="16.28515625" style="2" customWidth="1"/>
    <col min="13314" max="13314" width="15.42578125" style="2" customWidth="1"/>
    <col min="13315" max="13315" width="13.28515625" style="2" bestFit="1" customWidth="1"/>
    <col min="13316" max="13316" width="12" style="2" customWidth="1"/>
    <col min="13317" max="13561" width="11.42578125" style="2"/>
    <col min="13562" max="13562" width="50.140625" style="2" customWidth="1"/>
    <col min="13563" max="13569" width="16.28515625" style="2" customWidth="1"/>
    <col min="13570" max="13570" width="15.42578125" style="2" customWidth="1"/>
    <col min="13571" max="13571" width="13.28515625" style="2" bestFit="1" customWidth="1"/>
    <col min="13572" max="13572" width="12" style="2" customWidth="1"/>
    <col min="13573" max="13817" width="11.42578125" style="2"/>
    <col min="13818" max="13818" width="50.140625" style="2" customWidth="1"/>
    <col min="13819" max="13825" width="16.28515625" style="2" customWidth="1"/>
    <col min="13826" max="13826" width="15.42578125" style="2" customWidth="1"/>
    <col min="13827" max="13827" width="13.28515625" style="2" bestFit="1" customWidth="1"/>
    <col min="13828" max="13828" width="12" style="2" customWidth="1"/>
    <col min="13829" max="14073" width="11.42578125" style="2"/>
    <col min="14074" max="14074" width="50.140625" style="2" customWidth="1"/>
    <col min="14075" max="14081" width="16.28515625" style="2" customWidth="1"/>
    <col min="14082" max="14082" width="15.42578125" style="2" customWidth="1"/>
    <col min="14083" max="14083" width="13.28515625" style="2" bestFit="1" customWidth="1"/>
    <col min="14084" max="14084" width="12" style="2" customWidth="1"/>
    <col min="14085" max="14329" width="11.42578125" style="2"/>
    <col min="14330" max="14330" width="50.140625" style="2" customWidth="1"/>
    <col min="14331" max="14337" width="16.28515625" style="2" customWidth="1"/>
    <col min="14338" max="14338" width="15.42578125" style="2" customWidth="1"/>
    <col min="14339" max="14339" width="13.28515625" style="2" bestFit="1" customWidth="1"/>
    <col min="14340" max="14340" width="12" style="2" customWidth="1"/>
    <col min="14341" max="14585" width="11.42578125" style="2"/>
    <col min="14586" max="14586" width="50.140625" style="2" customWidth="1"/>
    <col min="14587" max="14593" width="16.28515625" style="2" customWidth="1"/>
    <col min="14594" max="14594" width="15.42578125" style="2" customWidth="1"/>
    <col min="14595" max="14595" width="13.28515625" style="2" bestFit="1" customWidth="1"/>
    <col min="14596" max="14596" width="12" style="2" customWidth="1"/>
    <col min="14597" max="14841" width="11.42578125" style="2"/>
    <col min="14842" max="14842" width="50.140625" style="2" customWidth="1"/>
    <col min="14843" max="14849" width="16.28515625" style="2" customWidth="1"/>
    <col min="14850" max="14850" width="15.42578125" style="2" customWidth="1"/>
    <col min="14851" max="14851" width="13.28515625" style="2" bestFit="1" customWidth="1"/>
    <col min="14852" max="14852" width="12" style="2" customWidth="1"/>
    <col min="14853" max="15097" width="11.42578125" style="2"/>
    <col min="15098" max="15098" width="50.140625" style="2" customWidth="1"/>
    <col min="15099" max="15105" width="16.28515625" style="2" customWidth="1"/>
    <col min="15106" max="15106" width="15.42578125" style="2" customWidth="1"/>
    <col min="15107" max="15107" width="13.28515625" style="2" bestFit="1" customWidth="1"/>
    <col min="15108" max="15108" width="12" style="2" customWidth="1"/>
    <col min="15109" max="15353" width="11.42578125" style="2"/>
    <col min="15354" max="15354" width="50.140625" style="2" customWidth="1"/>
    <col min="15355" max="15361" width="16.28515625" style="2" customWidth="1"/>
    <col min="15362" max="15362" width="15.42578125" style="2" customWidth="1"/>
    <col min="15363" max="15363" width="13.28515625" style="2" bestFit="1" customWidth="1"/>
    <col min="15364" max="15364" width="12" style="2" customWidth="1"/>
    <col min="15365" max="15609" width="11.42578125" style="2"/>
    <col min="15610" max="15610" width="50.140625" style="2" customWidth="1"/>
    <col min="15611" max="15617" width="16.28515625" style="2" customWidth="1"/>
    <col min="15618" max="15618" width="15.42578125" style="2" customWidth="1"/>
    <col min="15619" max="15619" width="13.28515625" style="2" bestFit="1" customWidth="1"/>
    <col min="15620" max="15620" width="12" style="2" customWidth="1"/>
    <col min="15621" max="15865" width="11.42578125" style="2"/>
    <col min="15866" max="15866" width="50.140625" style="2" customWidth="1"/>
    <col min="15867" max="15873" width="16.28515625" style="2" customWidth="1"/>
    <col min="15874" max="15874" width="15.42578125" style="2" customWidth="1"/>
    <col min="15875" max="15875" width="13.28515625" style="2" bestFit="1" customWidth="1"/>
    <col min="15876" max="15876" width="12" style="2" customWidth="1"/>
    <col min="15877" max="16121" width="11.42578125" style="2"/>
    <col min="16122" max="16122" width="50.140625" style="2" customWidth="1"/>
    <col min="16123" max="16129" width="16.28515625" style="2" customWidth="1"/>
    <col min="16130" max="16130" width="15.42578125" style="2" customWidth="1"/>
    <col min="16131" max="16131" width="13.28515625" style="2" bestFit="1" customWidth="1"/>
    <col min="16132" max="16132" width="12" style="2" customWidth="1"/>
    <col min="16133" max="16384" width="11.42578125" style="2"/>
  </cols>
  <sheetData>
    <row r="1" spans="1:10" s="16" customFormat="1" ht="15" x14ac:dyDescent="0.25">
      <c r="A1" s="62"/>
      <c r="B1" s="62"/>
      <c r="C1" s="63"/>
      <c r="D1" s="63"/>
      <c r="E1" s="63"/>
      <c r="F1" s="64"/>
    </row>
    <row r="2" spans="1:10" s="20" customFormat="1" ht="18" x14ac:dyDescent="0.25">
      <c r="A2" s="21" t="str">
        <f>CONCATENATE("GRANOS EXPORTADOS POR FIRMA DURANTE EL MES DE ENERO - "," ", 'TAPA EMBARQUES'!$C$1," / ",'TAPA EMBARQUES'!$D$2)</f>
        <v xml:space="preserve">GRANOS EXPORTADOS POR FIRMA DURANTE EL MES DE ENERO -   / </v>
      </c>
      <c r="B2" s="65"/>
      <c r="C2" s="65"/>
    </row>
    <row r="3" spans="1:10" s="16" customFormat="1" ht="15.75" thickBot="1" x14ac:dyDescent="0.3">
      <c r="A3" s="62"/>
      <c r="B3" s="62"/>
      <c r="C3" s="63"/>
      <c r="D3" s="63"/>
      <c r="E3" s="63"/>
      <c r="F3" s="64"/>
    </row>
    <row r="4" spans="1:10" s="84" customFormat="1" ht="18" x14ac:dyDescent="0.25">
      <c r="A4" s="103" t="s">
        <v>30</v>
      </c>
      <c r="B4" s="104" t="s">
        <v>11</v>
      </c>
      <c r="C4" s="104" t="s">
        <v>1</v>
      </c>
      <c r="D4" s="104" t="s">
        <v>147</v>
      </c>
      <c r="E4" s="104" t="s">
        <v>4</v>
      </c>
      <c r="F4" s="104" t="s">
        <v>2</v>
      </c>
      <c r="G4" s="104" t="s">
        <v>127</v>
      </c>
      <c r="H4" s="104" t="s">
        <v>131</v>
      </c>
      <c r="I4" s="108" t="s">
        <v>0</v>
      </c>
      <c r="J4" s="104" t="s">
        <v>37</v>
      </c>
    </row>
    <row r="5" spans="1:10" s="84" customFormat="1" ht="25.5" customHeight="1" x14ac:dyDescent="0.25">
      <c r="A5" s="104"/>
      <c r="B5" s="104"/>
      <c r="C5" s="104"/>
      <c r="D5" s="104"/>
      <c r="E5" s="104"/>
      <c r="F5" s="104"/>
      <c r="G5" s="104"/>
      <c r="H5" s="104"/>
      <c r="I5" s="109"/>
      <c r="J5" s="104"/>
    </row>
    <row r="6" spans="1:10" ht="15" x14ac:dyDescent="0.2">
      <c r="A6" s="27" t="s">
        <v>9</v>
      </c>
      <c r="B6" s="186"/>
      <c r="C6" s="186">
        <v>64631</v>
      </c>
      <c r="D6" s="186"/>
      <c r="E6" s="186"/>
      <c r="F6" s="186">
        <v>91300</v>
      </c>
      <c r="G6" s="186">
        <v>30334</v>
      </c>
      <c r="H6" s="186"/>
      <c r="I6" s="186">
        <v>186265</v>
      </c>
      <c r="J6" s="150">
        <f>I6*100/I42</f>
        <v>4.5873063965342276</v>
      </c>
    </row>
    <row r="7" spans="1:10" ht="15" x14ac:dyDescent="0.2">
      <c r="A7" s="27" t="s">
        <v>57</v>
      </c>
      <c r="B7" s="186">
        <v>76426</v>
      </c>
      <c r="C7" s="186">
        <v>378579</v>
      </c>
      <c r="D7" s="186">
        <v>10382</v>
      </c>
      <c r="E7" s="186"/>
      <c r="F7" s="186"/>
      <c r="G7" s="186"/>
      <c r="H7" s="186"/>
      <c r="I7" s="186">
        <v>465387</v>
      </c>
      <c r="J7" s="150">
        <f>I7*100/I42</f>
        <v>11.461481018784392</v>
      </c>
    </row>
    <row r="8" spans="1:10" ht="15" x14ac:dyDescent="0.2">
      <c r="A8" s="27" t="s">
        <v>183</v>
      </c>
      <c r="B8" s="186"/>
      <c r="C8" s="186"/>
      <c r="D8" s="186"/>
      <c r="E8" s="186"/>
      <c r="F8" s="186"/>
      <c r="G8" s="186">
        <v>16346</v>
      </c>
      <c r="H8" s="186"/>
      <c r="I8" s="186">
        <v>16346</v>
      </c>
      <c r="J8" s="150">
        <f>I8*100/I42</f>
        <v>0.4025668287533809</v>
      </c>
    </row>
    <row r="9" spans="1:10" ht="15" x14ac:dyDescent="0.2">
      <c r="A9" s="27" t="s">
        <v>170</v>
      </c>
      <c r="B9" s="186"/>
      <c r="C9" s="186">
        <v>170725.75</v>
      </c>
      <c r="D9" s="186"/>
      <c r="E9" s="186"/>
      <c r="F9" s="186"/>
      <c r="G9" s="186"/>
      <c r="H9" s="186"/>
      <c r="I9" s="186">
        <v>170725.75</v>
      </c>
      <c r="J9" s="150">
        <f>I9*100/I42</f>
        <v>4.2046080854057575</v>
      </c>
    </row>
    <row r="10" spans="1:10" ht="15" x14ac:dyDescent="0.2">
      <c r="A10" s="27" t="s">
        <v>135</v>
      </c>
      <c r="B10" s="186"/>
      <c r="C10" s="186"/>
      <c r="D10" s="186"/>
      <c r="E10" s="186"/>
      <c r="F10" s="186">
        <v>4320</v>
      </c>
      <c r="G10" s="186"/>
      <c r="H10" s="186"/>
      <c r="I10" s="186">
        <v>4320</v>
      </c>
      <c r="J10" s="150">
        <f>I10*100/I42</f>
        <v>0.10639231005839994</v>
      </c>
    </row>
    <row r="11" spans="1:10" ht="15" x14ac:dyDescent="0.2">
      <c r="A11" s="27" t="s">
        <v>50</v>
      </c>
      <c r="B11" s="186"/>
      <c r="C11" s="186"/>
      <c r="D11" s="186"/>
      <c r="E11" s="186"/>
      <c r="F11" s="186">
        <v>8000</v>
      </c>
      <c r="G11" s="186"/>
      <c r="H11" s="186"/>
      <c r="I11" s="186">
        <v>8000</v>
      </c>
      <c r="J11" s="150">
        <f>I11*100/I42</f>
        <v>0.19702279640444434</v>
      </c>
    </row>
    <row r="12" spans="1:10" ht="15" x14ac:dyDescent="0.2">
      <c r="A12" s="27" t="s">
        <v>48</v>
      </c>
      <c r="B12" s="186"/>
      <c r="C12" s="186">
        <v>19300</v>
      </c>
      <c r="D12" s="186"/>
      <c r="E12" s="186">
        <v>23100</v>
      </c>
      <c r="F12" s="186">
        <v>25000</v>
      </c>
      <c r="G12" s="186"/>
      <c r="H12" s="186"/>
      <c r="I12" s="186">
        <v>67400</v>
      </c>
      <c r="J12" s="150">
        <f>I12*100/I42</f>
        <v>1.6599170597074435</v>
      </c>
    </row>
    <row r="13" spans="1:10" ht="15" x14ac:dyDescent="0.2">
      <c r="A13" s="27" t="s">
        <v>69</v>
      </c>
      <c r="B13" s="186">
        <v>70606</v>
      </c>
      <c r="C13" s="186">
        <v>149437.71000000002</v>
      </c>
      <c r="D13" s="186"/>
      <c r="E13" s="186"/>
      <c r="F13" s="186">
        <v>66914</v>
      </c>
      <c r="G13" s="186"/>
      <c r="H13" s="186"/>
      <c r="I13" s="186">
        <v>286957.71000000002</v>
      </c>
      <c r="J13" s="150">
        <f>I13*100/I42</f>
        <v>7.0671513092519485</v>
      </c>
    </row>
    <row r="14" spans="1:10" ht="15" x14ac:dyDescent="0.2">
      <c r="A14" s="27" t="s">
        <v>105</v>
      </c>
      <c r="B14" s="186"/>
      <c r="C14" s="186">
        <v>25000</v>
      </c>
      <c r="D14" s="186"/>
      <c r="E14" s="186"/>
      <c r="F14" s="186">
        <v>11254</v>
      </c>
      <c r="G14" s="186"/>
      <c r="H14" s="186"/>
      <c r="I14" s="186">
        <v>36254</v>
      </c>
      <c r="J14" s="150">
        <f>I14*100/I42</f>
        <v>0.89285805760584058</v>
      </c>
    </row>
    <row r="15" spans="1:10" ht="15" x14ac:dyDescent="0.2">
      <c r="A15" s="27" t="s">
        <v>75</v>
      </c>
      <c r="B15" s="186"/>
      <c r="C15" s="186"/>
      <c r="D15" s="186">
        <v>94825</v>
      </c>
      <c r="E15" s="186"/>
      <c r="F15" s="186"/>
      <c r="G15" s="186"/>
      <c r="H15" s="186"/>
      <c r="I15" s="186">
        <v>94825</v>
      </c>
      <c r="J15" s="150">
        <f>I15*100/I42</f>
        <v>2.3353358336314294</v>
      </c>
    </row>
    <row r="16" spans="1:10" ht="15" x14ac:dyDescent="0.2">
      <c r="A16" s="27" t="s">
        <v>8</v>
      </c>
      <c r="B16" s="186">
        <v>162694.43000000002</v>
      </c>
      <c r="C16" s="186">
        <v>417587.58999999997</v>
      </c>
      <c r="D16" s="186"/>
      <c r="E16" s="186"/>
      <c r="F16" s="186"/>
      <c r="G16" s="186"/>
      <c r="H16" s="186"/>
      <c r="I16" s="186">
        <v>580282.02</v>
      </c>
      <c r="J16" s="150">
        <f>I16*100/I42</f>
        <v>14.291098285452462</v>
      </c>
    </row>
    <row r="17" spans="1:10" ht="15" x14ac:dyDescent="0.2">
      <c r="A17" s="27" t="s">
        <v>122</v>
      </c>
      <c r="B17" s="186"/>
      <c r="C17" s="186"/>
      <c r="D17" s="186"/>
      <c r="E17" s="186"/>
      <c r="F17" s="186">
        <v>12000</v>
      </c>
      <c r="G17" s="186"/>
      <c r="H17" s="186"/>
      <c r="I17" s="186">
        <v>12000</v>
      </c>
      <c r="J17" s="150">
        <f>I17*100/I42</f>
        <v>0.29553419460666647</v>
      </c>
    </row>
    <row r="18" spans="1:10" ht="15" x14ac:dyDescent="0.2">
      <c r="A18" s="27" t="s">
        <v>155</v>
      </c>
      <c r="B18" s="186"/>
      <c r="C18" s="186"/>
      <c r="D18" s="186"/>
      <c r="E18" s="186"/>
      <c r="F18" s="186">
        <v>72500</v>
      </c>
      <c r="G18" s="186"/>
      <c r="H18" s="186"/>
      <c r="I18" s="186">
        <v>72500</v>
      </c>
      <c r="J18" s="150">
        <f>I18*100/I42</f>
        <v>1.7855190924152766</v>
      </c>
    </row>
    <row r="19" spans="1:10" ht="15" x14ac:dyDescent="0.2">
      <c r="A19" s="27" t="s">
        <v>53</v>
      </c>
      <c r="B19" s="186">
        <v>115617</v>
      </c>
      <c r="C19" s="186">
        <v>266833.77999999997</v>
      </c>
      <c r="D19" s="186"/>
      <c r="E19" s="186"/>
      <c r="F19" s="186">
        <v>167304</v>
      </c>
      <c r="G19" s="186"/>
      <c r="H19" s="186"/>
      <c r="I19" s="186">
        <v>549754.78</v>
      </c>
      <c r="J19" s="150">
        <f>I19*100/I42</f>
        <v>13.539278011538761</v>
      </c>
    </row>
    <row r="20" spans="1:10" ht="15" x14ac:dyDescent="0.2">
      <c r="A20" s="27" t="s">
        <v>125</v>
      </c>
      <c r="B20" s="186"/>
      <c r="C20" s="186">
        <v>43897</v>
      </c>
      <c r="D20" s="186"/>
      <c r="E20" s="186"/>
      <c r="F20" s="186"/>
      <c r="G20" s="186"/>
      <c r="H20" s="186"/>
      <c r="I20" s="186">
        <v>43897</v>
      </c>
      <c r="J20" s="150">
        <f>I20*100/I42</f>
        <v>1.0810887117207366</v>
      </c>
    </row>
    <row r="21" spans="1:10" ht="15" x14ac:dyDescent="0.2">
      <c r="A21" s="27" t="s">
        <v>184</v>
      </c>
      <c r="B21" s="186"/>
      <c r="C21" s="186">
        <v>15320</v>
      </c>
      <c r="D21" s="186"/>
      <c r="E21" s="186"/>
      <c r="F21" s="186">
        <v>15000</v>
      </c>
      <c r="G21" s="186"/>
      <c r="H21" s="186"/>
      <c r="I21" s="186">
        <v>30320</v>
      </c>
      <c r="J21" s="150">
        <f>I21*100/I42</f>
        <v>0.74671639837284398</v>
      </c>
    </row>
    <row r="22" spans="1:10" ht="15" x14ac:dyDescent="0.2">
      <c r="A22" s="27" t="s">
        <v>157</v>
      </c>
      <c r="B22" s="186"/>
      <c r="C22" s="186">
        <v>3242.95</v>
      </c>
      <c r="D22" s="186"/>
      <c r="E22" s="186">
        <v>3730.87</v>
      </c>
      <c r="F22" s="186"/>
      <c r="G22" s="186"/>
      <c r="H22" s="186"/>
      <c r="I22" s="186">
        <v>6973.82</v>
      </c>
      <c r="J22" s="150">
        <f>I22*100/I42</f>
        <v>0.17175018975265524</v>
      </c>
    </row>
    <row r="23" spans="1:10" ht="15" x14ac:dyDescent="0.2">
      <c r="A23" s="27" t="s">
        <v>10</v>
      </c>
      <c r="B23" s="186">
        <v>29800</v>
      </c>
      <c r="C23" s="186">
        <v>339933</v>
      </c>
      <c r="D23" s="186">
        <v>74559</v>
      </c>
      <c r="E23" s="186"/>
      <c r="F23" s="186">
        <v>51289</v>
      </c>
      <c r="G23" s="186"/>
      <c r="H23" s="186"/>
      <c r="I23" s="186">
        <v>495581</v>
      </c>
      <c r="J23" s="150">
        <f>I23*100/I42</f>
        <v>12.205094308113866</v>
      </c>
    </row>
    <row r="24" spans="1:10" ht="15" x14ac:dyDescent="0.2">
      <c r="A24" s="27" t="s">
        <v>185</v>
      </c>
      <c r="B24" s="186"/>
      <c r="C24" s="186"/>
      <c r="D24" s="186"/>
      <c r="E24" s="186"/>
      <c r="F24" s="186">
        <v>24500</v>
      </c>
      <c r="G24" s="186"/>
      <c r="H24" s="186"/>
      <c r="I24" s="186">
        <v>24500</v>
      </c>
      <c r="J24" s="150">
        <f>I24*100/I42</f>
        <v>0.60338231398861075</v>
      </c>
    </row>
    <row r="25" spans="1:10" ht="15" x14ac:dyDescent="0.2">
      <c r="A25" s="27" t="s">
        <v>123</v>
      </c>
      <c r="B25" s="186"/>
      <c r="C25" s="186">
        <v>31820</v>
      </c>
      <c r="D25" s="186"/>
      <c r="E25" s="186"/>
      <c r="F25" s="186">
        <v>15500</v>
      </c>
      <c r="G25" s="186">
        <v>37871</v>
      </c>
      <c r="H25" s="186"/>
      <c r="I25" s="186">
        <v>85191</v>
      </c>
      <c r="J25" s="150">
        <f>I25*100/I42</f>
        <v>2.0980711310613769</v>
      </c>
    </row>
    <row r="26" spans="1:10" ht="15" x14ac:dyDescent="0.2">
      <c r="A26" s="27" t="s">
        <v>136</v>
      </c>
      <c r="B26" s="186"/>
      <c r="C26" s="186"/>
      <c r="D26" s="186"/>
      <c r="E26" s="186"/>
      <c r="F26" s="186">
        <v>15000</v>
      </c>
      <c r="G26" s="186"/>
      <c r="H26" s="186"/>
      <c r="I26" s="186">
        <v>15000</v>
      </c>
      <c r="J26" s="150">
        <f>I26*100/I42</f>
        <v>0.3694177432583331</v>
      </c>
    </row>
    <row r="27" spans="1:10" ht="15" x14ac:dyDescent="0.2">
      <c r="A27" s="27" t="s">
        <v>106</v>
      </c>
      <c r="B27" s="186">
        <v>27511</v>
      </c>
      <c r="C27" s="186"/>
      <c r="D27" s="186"/>
      <c r="E27" s="186"/>
      <c r="F27" s="186"/>
      <c r="G27" s="186"/>
      <c r="H27" s="186"/>
      <c r="I27" s="186">
        <v>27511</v>
      </c>
      <c r="J27" s="150">
        <f>I27*100/I42</f>
        <v>0.67753676898533344</v>
      </c>
    </row>
    <row r="28" spans="1:10" ht="15" x14ac:dyDescent="0.2">
      <c r="A28" s="27" t="s">
        <v>186</v>
      </c>
      <c r="B28" s="186"/>
      <c r="C28" s="186">
        <v>17000</v>
      </c>
      <c r="D28" s="186"/>
      <c r="E28" s="186"/>
      <c r="F28" s="186"/>
      <c r="G28" s="186"/>
      <c r="H28" s="186"/>
      <c r="I28" s="186">
        <v>17000</v>
      </c>
      <c r="J28" s="150">
        <f>I28*100/I42</f>
        <v>0.4186734423594442</v>
      </c>
    </row>
    <row r="29" spans="1:10" ht="15" x14ac:dyDescent="0.2">
      <c r="A29" s="27" t="s">
        <v>14</v>
      </c>
      <c r="B29" s="186"/>
      <c r="C29" s="186"/>
      <c r="D29" s="186"/>
      <c r="E29" s="186"/>
      <c r="F29" s="186">
        <v>66983.759999999995</v>
      </c>
      <c r="G29" s="186"/>
      <c r="H29" s="186"/>
      <c r="I29" s="186">
        <v>66983.759999999995</v>
      </c>
      <c r="J29" s="150">
        <f>I29*100/I42</f>
        <v>1.64966596361052</v>
      </c>
    </row>
    <row r="30" spans="1:10" ht="15" x14ac:dyDescent="0.2">
      <c r="A30" s="27" t="s">
        <v>43</v>
      </c>
      <c r="B30" s="186"/>
      <c r="C30" s="186">
        <v>76258</v>
      </c>
      <c r="D30" s="186"/>
      <c r="E30" s="186"/>
      <c r="F30" s="186"/>
      <c r="G30" s="186"/>
      <c r="H30" s="186"/>
      <c r="I30" s="186">
        <v>76258</v>
      </c>
      <c r="J30" s="150">
        <f>I30*100/I42</f>
        <v>1.8780705510262645</v>
      </c>
    </row>
    <row r="31" spans="1:10" ht="15" x14ac:dyDescent="0.2">
      <c r="A31" s="27" t="s">
        <v>124</v>
      </c>
      <c r="B31" s="186"/>
      <c r="C31" s="186">
        <v>36000</v>
      </c>
      <c r="D31" s="186"/>
      <c r="E31" s="186"/>
      <c r="F31" s="186"/>
      <c r="G31" s="186"/>
      <c r="H31" s="186"/>
      <c r="I31" s="186">
        <v>36000</v>
      </c>
      <c r="J31" s="150">
        <f>I31*100/I42</f>
        <v>0.88660258381999946</v>
      </c>
    </row>
    <row r="32" spans="1:10" ht="15" x14ac:dyDescent="0.2">
      <c r="A32" s="27" t="s">
        <v>117</v>
      </c>
      <c r="B32" s="186"/>
      <c r="C32" s="186">
        <v>4521</v>
      </c>
      <c r="D32" s="186"/>
      <c r="E32" s="186"/>
      <c r="F32" s="186"/>
      <c r="G32" s="186"/>
      <c r="H32" s="186"/>
      <c r="I32" s="186">
        <v>4521</v>
      </c>
      <c r="J32" s="150">
        <f>I32*100/I42</f>
        <v>0.1113425078180616</v>
      </c>
    </row>
    <row r="33" spans="1:10" ht="15" x14ac:dyDescent="0.2">
      <c r="A33" s="27" t="s">
        <v>55</v>
      </c>
      <c r="B33" s="186"/>
      <c r="C33" s="186">
        <v>68785</v>
      </c>
      <c r="D33" s="186"/>
      <c r="E33" s="186"/>
      <c r="F33" s="186"/>
      <c r="G33" s="186"/>
      <c r="H33" s="186"/>
      <c r="I33" s="186">
        <v>68785</v>
      </c>
      <c r="J33" s="150">
        <f>I33*100/I42</f>
        <v>1.6940266313349628</v>
      </c>
    </row>
    <row r="34" spans="1:10" ht="15" x14ac:dyDescent="0.2">
      <c r="A34" s="27" t="s">
        <v>187</v>
      </c>
      <c r="B34" s="186"/>
      <c r="C34" s="186"/>
      <c r="D34" s="186"/>
      <c r="E34" s="186"/>
      <c r="F34" s="186">
        <v>4500</v>
      </c>
      <c r="G34" s="186"/>
      <c r="H34" s="186"/>
      <c r="I34" s="186">
        <v>4500</v>
      </c>
      <c r="J34" s="150">
        <f>I34*100/I42</f>
        <v>0.11082532297749993</v>
      </c>
    </row>
    <row r="35" spans="1:10" ht="15" x14ac:dyDescent="0.2">
      <c r="A35" s="27" t="s">
        <v>171</v>
      </c>
      <c r="B35" s="186">
        <v>33000</v>
      </c>
      <c r="C35" s="186">
        <v>213331</v>
      </c>
      <c r="D35" s="186"/>
      <c r="E35" s="186"/>
      <c r="F35" s="186">
        <v>79500</v>
      </c>
      <c r="G35" s="186"/>
      <c r="H35" s="186"/>
      <c r="I35" s="186">
        <v>325831</v>
      </c>
      <c r="J35" s="150">
        <f>I35*100/I42</f>
        <v>8.024516846907062</v>
      </c>
    </row>
    <row r="36" spans="1:10" ht="15" x14ac:dyDescent="0.2">
      <c r="A36" s="27" t="s">
        <v>190</v>
      </c>
      <c r="B36" s="186"/>
      <c r="C36" s="186"/>
      <c r="D36" s="186"/>
      <c r="E36" s="186"/>
      <c r="F36" s="186">
        <v>10000</v>
      </c>
      <c r="G36" s="186"/>
      <c r="H36" s="186"/>
      <c r="I36" s="186">
        <v>10000</v>
      </c>
      <c r="J36" s="150">
        <f>I36*100/I42</f>
        <v>0.24627849550555542</v>
      </c>
    </row>
    <row r="37" spans="1:10" ht="15" x14ac:dyDescent="0.2">
      <c r="A37" s="27" t="s">
        <v>137</v>
      </c>
      <c r="B37" s="186"/>
      <c r="C37" s="186">
        <v>3243</v>
      </c>
      <c r="D37" s="186"/>
      <c r="E37" s="186">
        <v>3731</v>
      </c>
      <c r="F37" s="186"/>
      <c r="G37" s="186"/>
      <c r="H37" s="186"/>
      <c r="I37" s="186">
        <v>6974</v>
      </c>
      <c r="J37" s="150">
        <f>I37*100/I42</f>
        <v>0.17175462276557435</v>
      </c>
    </row>
    <row r="38" spans="1:10" ht="15" x14ac:dyDescent="0.2">
      <c r="A38" s="27" t="s">
        <v>138</v>
      </c>
      <c r="B38" s="186"/>
      <c r="C38" s="186">
        <v>3243</v>
      </c>
      <c r="D38" s="186"/>
      <c r="E38" s="186">
        <v>3731</v>
      </c>
      <c r="F38" s="186"/>
      <c r="G38" s="186"/>
      <c r="H38" s="186"/>
      <c r="I38" s="186">
        <v>6974</v>
      </c>
      <c r="J38" s="150">
        <f>I38*100/I42</f>
        <v>0.17175462276557435</v>
      </c>
    </row>
    <row r="39" spans="1:10" ht="15" x14ac:dyDescent="0.2">
      <c r="A39" s="27" t="s">
        <v>139</v>
      </c>
      <c r="B39" s="186"/>
      <c r="C39" s="186">
        <v>3243</v>
      </c>
      <c r="D39" s="186"/>
      <c r="E39" s="186">
        <v>3731</v>
      </c>
      <c r="F39" s="186"/>
      <c r="G39" s="186"/>
      <c r="H39" s="186">
        <v>2750</v>
      </c>
      <c r="I39" s="186">
        <v>9724</v>
      </c>
      <c r="J39" s="150">
        <f>I39*100/I42</f>
        <v>0.23948120902960207</v>
      </c>
    </row>
    <row r="40" spans="1:10" ht="15" x14ac:dyDescent="0.2">
      <c r="A40" s="27" t="s">
        <v>140</v>
      </c>
      <c r="B40" s="186"/>
      <c r="C40" s="186"/>
      <c r="D40" s="186"/>
      <c r="E40" s="186"/>
      <c r="F40" s="186"/>
      <c r="G40" s="186"/>
      <c r="H40" s="186">
        <v>2750</v>
      </c>
      <c r="I40" s="186">
        <v>2750</v>
      </c>
      <c r="J40" s="150">
        <f>I40*100/I42</f>
        <v>6.7726586264027736E-2</v>
      </c>
    </row>
    <row r="41" spans="1:10" ht="15" x14ac:dyDescent="0.2">
      <c r="A41" s="27" t="s">
        <v>107</v>
      </c>
      <c r="B41" s="186">
        <v>27000</v>
      </c>
      <c r="C41" s="186">
        <v>69622</v>
      </c>
      <c r="D41" s="186"/>
      <c r="E41" s="186"/>
      <c r="F41" s="186"/>
      <c r="G41" s="186">
        <v>47530</v>
      </c>
      <c r="H41" s="186"/>
      <c r="I41" s="186">
        <v>144152</v>
      </c>
      <c r="J41" s="150">
        <f>I41*100/I42</f>
        <v>3.5501537684116822</v>
      </c>
    </row>
    <row r="42" spans="1:10" ht="15.75" x14ac:dyDescent="0.25">
      <c r="A42" s="167" t="s">
        <v>32</v>
      </c>
      <c r="B42" s="156">
        <v>542654.43000000005</v>
      </c>
      <c r="C42" s="156">
        <v>2421553.7799999998</v>
      </c>
      <c r="D42" s="156">
        <v>179766</v>
      </c>
      <c r="E42" s="156">
        <v>38023.869999999995</v>
      </c>
      <c r="F42" s="156">
        <v>740864.76</v>
      </c>
      <c r="G42" s="156">
        <v>132081</v>
      </c>
      <c r="H42" s="156">
        <v>5500</v>
      </c>
      <c r="I42" s="156">
        <v>4060443.8399999994</v>
      </c>
      <c r="J42" s="214">
        <f>I42*100/I42</f>
        <v>100</v>
      </c>
    </row>
    <row r="44" spans="1:10" x14ac:dyDescent="0.2">
      <c r="A44" s="50" t="s">
        <v>46</v>
      </c>
    </row>
    <row r="45" spans="1:10" x14ac:dyDescent="0.2">
      <c r="A45" s="50" t="s">
        <v>15</v>
      </c>
    </row>
  </sheetData>
  <printOptions gridLines="1" gridLinesSet="0"/>
  <pageMargins left="0.49" right="7.874015748031496E-2" top="0.98425196850393704" bottom="0.55118110236220474" header="0.51181102362204722" footer="0.51181102362204722"/>
  <pageSetup paperSize="9" scale="45" orientation="portrait" horizontalDpi="300" r:id="rId1"/>
  <headerFooter alignWithMargins="0">
    <oddHeader>&amp;A</oddHeader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fitToPage="1"/>
  </sheetPr>
  <dimension ref="A1:K31"/>
  <sheetViews>
    <sheetView zoomScale="70" zoomScaleNormal="70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1.42578125" customWidth="1"/>
    <col min="2" max="2" width="33.28515625" customWidth="1"/>
    <col min="3" max="4" width="17.140625" customWidth="1"/>
    <col min="5" max="5" width="18.7109375" customWidth="1"/>
    <col min="6" max="6" width="20.28515625" customWidth="1"/>
    <col min="7" max="7" width="21.42578125" bestFit="1" customWidth="1"/>
    <col min="8" max="8" width="18" bestFit="1" customWidth="1"/>
    <col min="9" max="9" width="17.28515625" style="15" customWidth="1"/>
    <col min="10" max="10" width="13.85546875" style="15" customWidth="1"/>
    <col min="11" max="16384" width="11.42578125" style="15"/>
  </cols>
  <sheetData>
    <row r="1" spans="1:11" s="16" customFormat="1" ht="15" x14ac:dyDescent="0.25">
      <c r="A1" s="116"/>
      <c r="B1" s="116"/>
      <c r="C1" s="117"/>
      <c r="D1" s="117"/>
      <c r="E1" s="117"/>
      <c r="F1" s="118"/>
    </row>
    <row r="2" spans="1:11" s="20" customFormat="1" ht="18" x14ac:dyDescent="0.25">
      <c r="A2" s="21" t="s">
        <v>253</v>
      </c>
      <c r="B2" s="65"/>
      <c r="C2" s="65"/>
      <c r="D2" s="65"/>
    </row>
    <row r="3" spans="1:11" s="16" customFormat="1" ht="3" customHeight="1" x14ac:dyDescent="0.25">
      <c r="A3" s="119"/>
      <c r="B3" s="119"/>
      <c r="C3" s="120"/>
      <c r="D3" s="120"/>
      <c r="E3" s="120"/>
      <c r="F3" s="121"/>
    </row>
    <row r="4" spans="1:11" ht="15.75" customHeight="1" x14ac:dyDescent="0.25">
      <c r="A4" s="108" t="s">
        <v>21</v>
      </c>
      <c r="B4" s="108" t="s">
        <v>22</v>
      </c>
      <c r="C4" s="111" t="s">
        <v>144</v>
      </c>
      <c r="D4" s="111" t="s">
        <v>16</v>
      </c>
      <c r="E4" s="111" t="s">
        <v>16</v>
      </c>
      <c r="F4" s="111" t="s">
        <v>16</v>
      </c>
      <c r="G4" s="111" t="s">
        <v>16</v>
      </c>
      <c r="H4" s="108" t="s">
        <v>36</v>
      </c>
      <c r="I4" s="108" t="s">
        <v>0</v>
      </c>
      <c r="J4" s="104" t="s">
        <v>37</v>
      </c>
      <c r="K4" s="122"/>
    </row>
    <row r="5" spans="1:11" ht="30.75" customHeight="1" x14ac:dyDescent="0.25">
      <c r="A5" s="109"/>
      <c r="B5" s="109"/>
      <c r="C5" s="112" t="s">
        <v>4</v>
      </c>
      <c r="D5" s="112" t="s">
        <v>78</v>
      </c>
      <c r="E5" s="112" t="s">
        <v>197</v>
      </c>
      <c r="F5" s="112" t="s">
        <v>11</v>
      </c>
      <c r="G5" s="112" t="s">
        <v>3</v>
      </c>
      <c r="H5" s="109"/>
      <c r="I5" s="109"/>
      <c r="J5" s="104"/>
      <c r="K5" s="122"/>
    </row>
    <row r="6" spans="1:11" ht="15" x14ac:dyDescent="0.2">
      <c r="A6" s="185" t="s">
        <v>7</v>
      </c>
      <c r="B6" s="185" t="s">
        <v>20</v>
      </c>
      <c r="C6" s="204"/>
      <c r="D6" s="204"/>
      <c r="E6" s="204"/>
      <c r="F6" s="204"/>
      <c r="G6" s="204">
        <v>124680</v>
      </c>
      <c r="H6" s="204"/>
      <c r="I6" s="204">
        <v>124680</v>
      </c>
      <c r="J6" s="170">
        <v>5.5445182130210267</v>
      </c>
      <c r="K6" s="122"/>
    </row>
    <row r="7" spans="1:11" ht="15" x14ac:dyDescent="0.2">
      <c r="A7" s="159" t="s">
        <v>24</v>
      </c>
      <c r="B7" s="159"/>
      <c r="C7" s="206"/>
      <c r="D7" s="206"/>
      <c r="E7" s="206"/>
      <c r="F7" s="206"/>
      <c r="G7" s="206">
        <v>124680</v>
      </c>
      <c r="H7" s="206"/>
      <c r="I7" s="206">
        <v>124680</v>
      </c>
      <c r="J7" s="157">
        <v>5.5445182130210267</v>
      </c>
      <c r="K7" s="122"/>
    </row>
    <row r="8" spans="1:11" ht="15" x14ac:dyDescent="0.2">
      <c r="A8" s="185" t="s">
        <v>59</v>
      </c>
      <c r="B8" s="185" t="s">
        <v>69</v>
      </c>
      <c r="C8" s="204"/>
      <c r="D8" s="204"/>
      <c r="E8" s="204"/>
      <c r="F8" s="204">
        <v>16800</v>
      </c>
      <c r="G8" s="204">
        <v>8130</v>
      </c>
      <c r="H8" s="204"/>
      <c r="I8" s="204">
        <v>24930</v>
      </c>
      <c r="J8" s="170">
        <v>1.1086368226709513</v>
      </c>
      <c r="K8" s="122"/>
    </row>
    <row r="9" spans="1:11" ht="15" x14ac:dyDescent="0.2">
      <c r="A9" s="159" t="s">
        <v>60</v>
      </c>
      <c r="B9" s="159"/>
      <c r="C9" s="206"/>
      <c r="D9" s="206"/>
      <c r="E9" s="206"/>
      <c r="F9" s="206">
        <v>16800</v>
      </c>
      <c r="G9" s="206">
        <v>8130</v>
      </c>
      <c r="H9" s="206"/>
      <c r="I9" s="206">
        <v>24930</v>
      </c>
      <c r="J9" s="157">
        <v>1.1086368226709513</v>
      </c>
      <c r="K9" s="122"/>
    </row>
    <row r="10" spans="1:11" ht="15" x14ac:dyDescent="0.2">
      <c r="A10" s="185" t="s">
        <v>18</v>
      </c>
      <c r="B10" s="185" t="s">
        <v>70</v>
      </c>
      <c r="C10" s="204">
        <v>100899.856</v>
      </c>
      <c r="D10" s="204"/>
      <c r="E10" s="204"/>
      <c r="F10" s="204"/>
      <c r="G10" s="204">
        <v>8500</v>
      </c>
      <c r="H10" s="204"/>
      <c r="I10" s="204">
        <v>109399.856</v>
      </c>
      <c r="J10" s="170">
        <v>4.8650103793220856</v>
      </c>
      <c r="K10" s="122"/>
    </row>
    <row r="11" spans="1:11" ht="15" x14ac:dyDescent="0.2">
      <c r="A11" s="185"/>
      <c r="B11" s="185" t="s">
        <v>34</v>
      </c>
      <c r="C11" s="204">
        <v>156965.69</v>
      </c>
      <c r="D11" s="204"/>
      <c r="E11" s="204"/>
      <c r="F11" s="204"/>
      <c r="G11" s="204"/>
      <c r="H11" s="204"/>
      <c r="I11" s="204">
        <v>156965.69</v>
      </c>
      <c r="J11" s="170">
        <v>6.9802624881650024</v>
      </c>
      <c r="K11" s="122"/>
    </row>
    <row r="12" spans="1:11" ht="15" x14ac:dyDescent="0.2">
      <c r="A12" s="185"/>
      <c r="B12" s="185" t="s">
        <v>17</v>
      </c>
      <c r="C12" s="204">
        <v>340410</v>
      </c>
      <c r="D12" s="204"/>
      <c r="E12" s="204"/>
      <c r="F12" s="204"/>
      <c r="G12" s="204">
        <v>5890</v>
      </c>
      <c r="H12" s="204"/>
      <c r="I12" s="204">
        <v>346300</v>
      </c>
      <c r="J12" s="170">
        <v>15.39995714765144</v>
      </c>
      <c r="K12" s="122"/>
    </row>
    <row r="13" spans="1:11" ht="15" x14ac:dyDescent="0.2">
      <c r="A13" s="185"/>
      <c r="B13" s="185" t="s">
        <v>52</v>
      </c>
      <c r="C13" s="204">
        <v>421770</v>
      </c>
      <c r="D13" s="204"/>
      <c r="E13" s="204">
        <v>57130</v>
      </c>
      <c r="F13" s="204"/>
      <c r="G13" s="204">
        <v>49600</v>
      </c>
      <c r="H13" s="204"/>
      <c r="I13" s="204">
        <v>528500</v>
      </c>
      <c r="J13" s="170">
        <v>23.502389120802157</v>
      </c>
      <c r="K13" s="122"/>
    </row>
    <row r="14" spans="1:11" ht="15" x14ac:dyDescent="0.2">
      <c r="A14" s="185"/>
      <c r="B14" s="185" t="s">
        <v>179</v>
      </c>
      <c r="C14" s="204">
        <v>25340</v>
      </c>
      <c r="D14" s="204"/>
      <c r="E14" s="204"/>
      <c r="F14" s="204"/>
      <c r="G14" s="204"/>
      <c r="H14" s="204"/>
      <c r="I14" s="204">
        <v>25340</v>
      </c>
      <c r="J14" s="170">
        <v>1.1268695181099841</v>
      </c>
      <c r="K14" s="122"/>
    </row>
    <row r="15" spans="1:11" ht="15" x14ac:dyDescent="0.2">
      <c r="A15" s="185"/>
      <c r="B15" s="185" t="s">
        <v>56</v>
      </c>
      <c r="C15" s="204">
        <v>83990</v>
      </c>
      <c r="D15" s="204"/>
      <c r="E15" s="204"/>
      <c r="F15" s="204"/>
      <c r="G15" s="204"/>
      <c r="H15" s="204"/>
      <c r="I15" s="204">
        <v>83990</v>
      </c>
      <c r="J15" s="170">
        <v>3.7350343656692013</v>
      </c>
      <c r="K15" s="122"/>
    </row>
    <row r="16" spans="1:11" ht="15" x14ac:dyDescent="0.2">
      <c r="A16" s="185"/>
      <c r="B16" s="185" t="s">
        <v>27</v>
      </c>
      <c r="C16" s="204">
        <v>78617</v>
      </c>
      <c r="D16" s="204"/>
      <c r="E16" s="204"/>
      <c r="F16" s="204"/>
      <c r="G16" s="204"/>
      <c r="H16" s="204"/>
      <c r="I16" s="204">
        <v>78617</v>
      </c>
      <c r="J16" s="170">
        <v>3.4960971154401195</v>
      </c>
      <c r="K16" s="122"/>
    </row>
    <row r="17" spans="1:11" ht="15" x14ac:dyDescent="0.2">
      <c r="A17" s="185"/>
      <c r="B17" s="185" t="s">
        <v>191</v>
      </c>
      <c r="C17" s="204">
        <v>401270.00999999995</v>
      </c>
      <c r="D17" s="204"/>
      <c r="E17" s="204"/>
      <c r="F17" s="204"/>
      <c r="G17" s="204"/>
      <c r="H17" s="204"/>
      <c r="I17" s="204">
        <v>401270.00999999995</v>
      </c>
      <c r="J17" s="170">
        <v>17.844472880848006</v>
      </c>
      <c r="K17" s="122"/>
    </row>
    <row r="18" spans="1:11" ht="15" x14ac:dyDescent="0.2">
      <c r="A18" s="185"/>
      <c r="B18" s="185" t="s">
        <v>66</v>
      </c>
      <c r="C18" s="204">
        <v>8810</v>
      </c>
      <c r="D18" s="204">
        <v>38100</v>
      </c>
      <c r="E18" s="204"/>
      <c r="F18" s="204"/>
      <c r="G18" s="204">
        <v>27825</v>
      </c>
      <c r="H18" s="204"/>
      <c r="I18" s="204">
        <v>74735</v>
      </c>
      <c r="J18" s="170">
        <v>3.3234646186246906</v>
      </c>
      <c r="K18" s="122"/>
    </row>
    <row r="19" spans="1:11" ht="15" x14ac:dyDescent="0.2">
      <c r="A19" s="159" t="s">
        <v>28</v>
      </c>
      <c r="B19" s="159"/>
      <c r="C19" s="206">
        <v>1618072.5560000001</v>
      </c>
      <c r="D19" s="206">
        <v>38100</v>
      </c>
      <c r="E19" s="206">
        <v>57130</v>
      </c>
      <c r="F19" s="206"/>
      <c r="G19" s="206">
        <v>91815</v>
      </c>
      <c r="H19" s="206"/>
      <c r="I19" s="206">
        <v>1805117.5560000001</v>
      </c>
      <c r="J19" s="157">
        <v>80.273557634632695</v>
      </c>
      <c r="K19" s="122"/>
    </row>
    <row r="20" spans="1:11" ht="15" x14ac:dyDescent="0.2">
      <c r="A20" s="185" t="s">
        <v>204</v>
      </c>
      <c r="B20" s="185" t="s">
        <v>8</v>
      </c>
      <c r="C20" s="204"/>
      <c r="D20" s="204"/>
      <c r="E20" s="204"/>
      <c r="F20" s="204"/>
      <c r="G20" s="204">
        <v>4700</v>
      </c>
      <c r="H20" s="204">
        <v>22695</v>
      </c>
      <c r="I20" s="204">
        <v>27395</v>
      </c>
      <c r="J20" s="170">
        <v>1.2182553452495271</v>
      </c>
      <c r="K20" s="122"/>
    </row>
    <row r="21" spans="1:11" ht="15" x14ac:dyDescent="0.2">
      <c r="A21" s="185"/>
      <c r="B21" s="185" t="s">
        <v>10</v>
      </c>
      <c r="C21" s="204"/>
      <c r="D21" s="204"/>
      <c r="E21" s="204"/>
      <c r="F21" s="204"/>
      <c r="G21" s="204"/>
      <c r="H21" s="204">
        <v>15110</v>
      </c>
      <c r="I21" s="204">
        <v>15110</v>
      </c>
      <c r="J21" s="170">
        <v>0.6719415319116756</v>
      </c>
      <c r="K21" s="122"/>
    </row>
    <row r="22" spans="1:11" ht="14.25" customHeight="1" x14ac:dyDescent="0.2">
      <c r="A22" s="185"/>
      <c r="B22" s="185" t="s">
        <v>33</v>
      </c>
      <c r="C22" s="204"/>
      <c r="D22" s="204"/>
      <c r="E22" s="204"/>
      <c r="F22" s="204"/>
      <c r="G22" s="204">
        <v>12820</v>
      </c>
      <c r="H22" s="204"/>
      <c r="I22" s="204">
        <v>12820</v>
      </c>
      <c r="J22" s="170">
        <v>0.57010525738634554</v>
      </c>
      <c r="K22" s="122"/>
    </row>
    <row r="23" spans="1:11" ht="15" x14ac:dyDescent="0.2">
      <c r="A23" s="159" t="s">
        <v>206</v>
      </c>
      <c r="B23" s="159"/>
      <c r="C23" s="206"/>
      <c r="D23" s="206"/>
      <c r="E23" s="206"/>
      <c r="F23" s="206"/>
      <c r="G23" s="206">
        <v>17520</v>
      </c>
      <c r="H23" s="206">
        <v>37805</v>
      </c>
      <c r="I23" s="206">
        <v>55325</v>
      </c>
      <c r="J23" s="157">
        <v>2.4603021345475482</v>
      </c>
    </row>
    <row r="24" spans="1:11" ht="15" x14ac:dyDescent="0.2">
      <c r="A24" s="185" t="s">
        <v>5</v>
      </c>
      <c r="B24" s="185" t="s">
        <v>31</v>
      </c>
      <c r="C24" s="204">
        <v>207155</v>
      </c>
      <c r="D24" s="204"/>
      <c r="E24" s="204"/>
      <c r="F24" s="204"/>
      <c r="G24" s="204"/>
      <c r="H24" s="204"/>
      <c r="I24" s="204">
        <v>207155</v>
      </c>
      <c r="J24" s="170">
        <v>9.2121805455435588</v>
      </c>
    </row>
    <row r="25" spans="1:11" ht="15" x14ac:dyDescent="0.2">
      <c r="A25" s="185"/>
      <c r="B25" s="185" t="s">
        <v>19</v>
      </c>
      <c r="C25" s="204">
        <v>31500</v>
      </c>
      <c r="D25" s="204"/>
      <c r="E25" s="204"/>
      <c r="F25" s="204"/>
      <c r="G25" s="204"/>
      <c r="H25" s="204"/>
      <c r="I25" s="204">
        <v>31500</v>
      </c>
      <c r="J25" s="170">
        <v>1.4008046495842343</v>
      </c>
    </row>
    <row r="26" spans="1:11" ht="15" x14ac:dyDescent="0.2">
      <c r="A26" s="159" t="s">
        <v>26</v>
      </c>
      <c r="B26" s="159"/>
      <c r="C26" s="206">
        <v>238655</v>
      </c>
      <c r="D26" s="206"/>
      <c r="E26" s="206"/>
      <c r="F26" s="206"/>
      <c r="G26" s="206"/>
      <c r="H26" s="206"/>
      <c r="I26" s="206">
        <v>238655</v>
      </c>
      <c r="J26" s="157">
        <v>10.612985195127793</v>
      </c>
    </row>
    <row r="27" spans="1:11" ht="15" x14ac:dyDescent="0.2">
      <c r="A27" s="159" t="s">
        <v>32</v>
      </c>
      <c r="B27" s="159"/>
      <c r="C27" s="206">
        <v>1856727.5560000001</v>
      </c>
      <c r="D27" s="206">
        <v>38100</v>
      </c>
      <c r="E27" s="206">
        <v>57130</v>
      </c>
      <c r="F27" s="206">
        <v>16800</v>
      </c>
      <c r="G27" s="206">
        <v>242145</v>
      </c>
      <c r="H27" s="206">
        <v>37805</v>
      </c>
      <c r="I27" s="206">
        <v>2248707.5559999999</v>
      </c>
      <c r="J27" s="157">
        <v>100</v>
      </c>
    </row>
    <row r="28" spans="1:11" x14ac:dyDescent="0.2">
      <c r="A28" s="50"/>
    </row>
    <row r="29" spans="1:11" x14ac:dyDescent="0.2">
      <c r="A29" s="50" t="s">
        <v>46</v>
      </c>
    </row>
    <row r="30" spans="1:11" x14ac:dyDescent="0.2">
      <c r="A30" s="50" t="s">
        <v>15</v>
      </c>
    </row>
    <row r="31" spans="1:11" x14ac:dyDescent="0.2">
      <c r="A31" s="50"/>
    </row>
  </sheetData>
  <phoneticPr fontId="0" type="noConversion"/>
  <pageMargins left="0.32" right="0.38" top="0.51" bottom="0.31" header="0.511811024" footer="0.511811024"/>
  <pageSetup paperSize="9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8"/>
  <sheetViews>
    <sheetView zoomScale="70" zoomScaleNormal="70" workbookViewId="0">
      <pane ySplit="5" topLeftCell="A6" activePane="bottomLeft" state="frozen"/>
      <selection pane="bottomLeft" activeCell="I1" sqref="I1"/>
    </sheetView>
  </sheetViews>
  <sheetFormatPr baseColWidth="10" defaultRowHeight="12.75" x14ac:dyDescent="0.2"/>
  <cols>
    <col min="1" max="1" width="29.5703125" customWidth="1"/>
    <col min="2" max="2" width="34.5703125" customWidth="1"/>
    <col min="3" max="6" width="16.7109375" customWidth="1"/>
    <col min="7" max="7" width="22.42578125" bestFit="1" customWidth="1"/>
    <col min="8" max="8" width="18.28515625" customWidth="1"/>
    <col min="9" max="254" width="11.42578125" style="15"/>
    <col min="255" max="255" width="29.5703125" style="15" customWidth="1"/>
    <col min="256" max="256" width="34.5703125" style="15" customWidth="1"/>
    <col min="257" max="260" width="16.7109375" style="15" customWidth="1"/>
    <col min="261" max="262" width="18.28515625" style="15" customWidth="1"/>
    <col min="263" max="263" width="15.85546875" style="15" customWidth="1"/>
    <col min="264" max="510" width="11.42578125" style="15"/>
    <col min="511" max="511" width="29.5703125" style="15" customWidth="1"/>
    <col min="512" max="512" width="34.5703125" style="15" customWidth="1"/>
    <col min="513" max="516" width="16.7109375" style="15" customWidth="1"/>
    <col min="517" max="518" width="18.28515625" style="15" customWidth="1"/>
    <col min="519" max="519" width="15.85546875" style="15" customWidth="1"/>
    <col min="520" max="766" width="11.42578125" style="15"/>
    <col min="767" max="767" width="29.5703125" style="15" customWidth="1"/>
    <col min="768" max="768" width="34.5703125" style="15" customWidth="1"/>
    <col min="769" max="772" width="16.7109375" style="15" customWidth="1"/>
    <col min="773" max="774" width="18.28515625" style="15" customWidth="1"/>
    <col min="775" max="775" width="15.85546875" style="15" customWidth="1"/>
    <col min="776" max="1022" width="11.42578125" style="15"/>
    <col min="1023" max="1023" width="29.5703125" style="15" customWidth="1"/>
    <col min="1024" max="1024" width="34.5703125" style="15" customWidth="1"/>
    <col min="1025" max="1028" width="16.7109375" style="15" customWidth="1"/>
    <col min="1029" max="1030" width="18.28515625" style="15" customWidth="1"/>
    <col min="1031" max="1031" width="15.85546875" style="15" customWidth="1"/>
    <col min="1032" max="1278" width="11.42578125" style="15"/>
    <col min="1279" max="1279" width="29.5703125" style="15" customWidth="1"/>
    <col min="1280" max="1280" width="34.5703125" style="15" customWidth="1"/>
    <col min="1281" max="1284" width="16.7109375" style="15" customWidth="1"/>
    <col min="1285" max="1286" width="18.28515625" style="15" customWidth="1"/>
    <col min="1287" max="1287" width="15.85546875" style="15" customWidth="1"/>
    <col min="1288" max="1534" width="11.42578125" style="15"/>
    <col min="1535" max="1535" width="29.5703125" style="15" customWidth="1"/>
    <col min="1536" max="1536" width="34.5703125" style="15" customWidth="1"/>
    <col min="1537" max="1540" width="16.7109375" style="15" customWidth="1"/>
    <col min="1541" max="1542" width="18.28515625" style="15" customWidth="1"/>
    <col min="1543" max="1543" width="15.85546875" style="15" customWidth="1"/>
    <col min="1544" max="1790" width="11.42578125" style="15"/>
    <col min="1791" max="1791" width="29.5703125" style="15" customWidth="1"/>
    <col min="1792" max="1792" width="34.5703125" style="15" customWidth="1"/>
    <col min="1793" max="1796" width="16.7109375" style="15" customWidth="1"/>
    <col min="1797" max="1798" width="18.28515625" style="15" customWidth="1"/>
    <col min="1799" max="1799" width="15.85546875" style="15" customWidth="1"/>
    <col min="1800" max="2046" width="11.42578125" style="15"/>
    <col min="2047" max="2047" width="29.5703125" style="15" customWidth="1"/>
    <col min="2048" max="2048" width="34.5703125" style="15" customWidth="1"/>
    <col min="2049" max="2052" width="16.7109375" style="15" customWidth="1"/>
    <col min="2053" max="2054" width="18.28515625" style="15" customWidth="1"/>
    <col min="2055" max="2055" width="15.85546875" style="15" customWidth="1"/>
    <col min="2056" max="2302" width="11.42578125" style="15"/>
    <col min="2303" max="2303" width="29.5703125" style="15" customWidth="1"/>
    <col min="2304" max="2304" width="34.5703125" style="15" customWidth="1"/>
    <col min="2305" max="2308" width="16.7109375" style="15" customWidth="1"/>
    <col min="2309" max="2310" width="18.28515625" style="15" customWidth="1"/>
    <col min="2311" max="2311" width="15.85546875" style="15" customWidth="1"/>
    <col min="2312" max="2558" width="11.42578125" style="15"/>
    <col min="2559" max="2559" width="29.5703125" style="15" customWidth="1"/>
    <col min="2560" max="2560" width="34.5703125" style="15" customWidth="1"/>
    <col min="2561" max="2564" width="16.7109375" style="15" customWidth="1"/>
    <col min="2565" max="2566" width="18.28515625" style="15" customWidth="1"/>
    <col min="2567" max="2567" width="15.85546875" style="15" customWidth="1"/>
    <col min="2568" max="2814" width="11.42578125" style="15"/>
    <col min="2815" max="2815" width="29.5703125" style="15" customWidth="1"/>
    <col min="2816" max="2816" width="34.5703125" style="15" customWidth="1"/>
    <col min="2817" max="2820" width="16.7109375" style="15" customWidth="1"/>
    <col min="2821" max="2822" width="18.28515625" style="15" customWidth="1"/>
    <col min="2823" max="2823" width="15.85546875" style="15" customWidth="1"/>
    <col min="2824" max="3070" width="11.42578125" style="15"/>
    <col min="3071" max="3071" width="29.5703125" style="15" customWidth="1"/>
    <col min="3072" max="3072" width="34.5703125" style="15" customWidth="1"/>
    <col min="3073" max="3076" width="16.7109375" style="15" customWidth="1"/>
    <col min="3077" max="3078" width="18.28515625" style="15" customWidth="1"/>
    <col min="3079" max="3079" width="15.85546875" style="15" customWidth="1"/>
    <col min="3080" max="3326" width="11.42578125" style="15"/>
    <col min="3327" max="3327" width="29.5703125" style="15" customWidth="1"/>
    <col min="3328" max="3328" width="34.5703125" style="15" customWidth="1"/>
    <col min="3329" max="3332" width="16.7109375" style="15" customWidth="1"/>
    <col min="3333" max="3334" width="18.28515625" style="15" customWidth="1"/>
    <col min="3335" max="3335" width="15.85546875" style="15" customWidth="1"/>
    <col min="3336" max="3582" width="11.42578125" style="15"/>
    <col min="3583" max="3583" width="29.5703125" style="15" customWidth="1"/>
    <col min="3584" max="3584" width="34.5703125" style="15" customWidth="1"/>
    <col min="3585" max="3588" width="16.7109375" style="15" customWidth="1"/>
    <col min="3589" max="3590" width="18.28515625" style="15" customWidth="1"/>
    <col min="3591" max="3591" width="15.85546875" style="15" customWidth="1"/>
    <col min="3592" max="3838" width="11.42578125" style="15"/>
    <col min="3839" max="3839" width="29.5703125" style="15" customWidth="1"/>
    <col min="3840" max="3840" width="34.5703125" style="15" customWidth="1"/>
    <col min="3841" max="3844" width="16.7109375" style="15" customWidth="1"/>
    <col min="3845" max="3846" width="18.28515625" style="15" customWidth="1"/>
    <col min="3847" max="3847" width="15.85546875" style="15" customWidth="1"/>
    <col min="3848" max="4094" width="11.42578125" style="15"/>
    <col min="4095" max="4095" width="29.5703125" style="15" customWidth="1"/>
    <col min="4096" max="4096" width="34.5703125" style="15" customWidth="1"/>
    <col min="4097" max="4100" width="16.7109375" style="15" customWidth="1"/>
    <col min="4101" max="4102" width="18.28515625" style="15" customWidth="1"/>
    <col min="4103" max="4103" width="15.85546875" style="15" customWidth="1"/>
    <col min="4104" max="4350" width="11.42578125" style="15"/>
    <col min="4351" max="4351" width="29.5703125" style="15" customWidth="1"/>
    <col min="4352" max="4352" width="34.5703125" style="15" customWidth="1"/>
    <col min="4353" max="4356" width="16.7109375" style="15" customWidth="1"/>
    <col min="4357" max="4358" width="18.28515625" style="15" customWidth="1"/>
    <col min="4359" max="4359" width="15.85546875" style="15" customWidth="1"/>
    <col min="4360" max="4606" width="11.42578125" style="15"/>
    <col min="4607" max="4607" width="29.5703125" style="15" customWidth="1"/>
    <col min="4608" max="4608" width="34.5703125" style="15" customWidth="1"/>
    <col min="4609" max="4612" width="16.7109375" style="15" customWidth="1"/>
    <col min="4613" max="4614" width="18.28515625" style="15" customWidth="1"/>
    <col min="4615" max="4615" width="15.85546875" style="15" customWidth="1"/>
    <col min="4616" max="4862" width="11.42578125" style="15"/>
    <col min="4863" max="4863" width="29.5703125" style="15" customWidth="1"/>
    <col min="4864" max="4864" width="34.5703125" style="15" customWidth="1"/>
    <col min="4865" max="4868" width="16.7109375" style="15" customWidth="1"/>
    <col min="4869" max="4870" width="18.28515625" style="15" customWidth="1"/>
    <col min="4871" max="4871" width="15.85546875" style="15" customWidth="1"/>
    <col min="4872" max="5118" width="11.42578125" style="15"/>
    <col min="5119" max="5119" width="29.5703125" style="15" customWidth="1"/>
    <col min="5120" max="5120" width="34.5703125" style="15" customWidth="1"/>
    <col min="5121" max="5124" width="16.7109375" style="15" customWidth="1"/>
    <col min="5125" max="5126" width="18.28515625" style="15" customWidth="1"/>
    <col min="5127" max="5127" width="15.85546875" style="15" customWidth="1"/>
    <col min="5128" max="5374" width="11.42578125" style="15"/>
    <col min="5375" max="5375" width="29.5703125" style="15" customWidth="1"/>
    <col min="5376" max="5376" width="34.5703125" style="15" customWidth="1"/>
    <col min="5377" max="5380" width="16.7109375" style="15" customWidth="1"/>
    <col min="5381" max="5382" width="18.28515625" style="15" customWidth="1"/>
    <col min="5383" max="5383" width="15.85546875" style="15" customWidth="1"/>
    <col min="5384" max="5630" width="11.42578125" style="15"/>
    <col min="5631" max="5631" width="29.5703125" style="15" customWidth="1"/>
    <col min="5632" max="5632" width="34.5703125" style="15" customWidth="1"/>
    <col min="5633" max="5636" width="16.7109375" style="15" customWidth="1"/>
    <col min="5637" max="5638" width="18.28515625" style="15" customWidth="1"/>
    <col min="5639" max="5639" width="15.85546875" style="15" customWidth="1"/>
    <col min="5640" max="5886" width="11.42578125" style="15"/>
    <col min="5887" max="5887" width="29.5703125" style="15" customWidth="1"/>
    <col min="5888" max="5888" width="34.5703125" style="15" customWidth="1"/>
    <col min="5889" max="5892" width="16.7109375" style="15" customWidth="1"/>
    <col min="5893" max="5894" width="18.28515625" style="15" customWidth="1"/>
    <col min="5895" max="5895" width="15.85546875" style="15" customWidth="1"/>
    <col min="5896" max="6142" width="11.42578125" style="15"/>
    <col min="6143" max="6143" width="29.5703125" style="15" customWidth="1"/>
    <col min="6144" max="6144" width="34.5703125" style="15" customWidth="1"/>
    <col min="6145" max="6148" width="16.7109375" style="15" customWidth="1"/>
    <col min="6149" max="6150" width="18.28515625" style="15" customWidth="1"/>
    <col min="6151" max="6151" width="15.85546875" style="15" customWidth="1"/>
    <col min="6152" max="6398" width="11.42578125" style="15"/>
    <col min="6399" max="6399" width="29.5703125" style="15" customWidth="1"/>
    <col min="6400" max="6400" width="34.5703125" style="15" customWidth="1"/>
    <col min="6401" max="6404" width="16.7109375" style="15" customWidth="1"/>
    <col min="6405" max="6406" width="18.28515625" style="15" customWidth="1"/>
    <col min="6407" max="6407" width="15.85546875" style="15" customWidth="1"/>
    <col min="6408" max="6654" width="11.42578125" style="15"/>
    <col min="6655" max="6655" width="29.5703125" style="15" customWidth="1"/>
    <col min="6656" max="6656" width="34.5703125" style="15" customWidth="1"/>
    <col min="6657" max="6660" width="16.7109375" style="15" customWidth="1"/>
    <col min="6661" max="6662" width="18.28515625" style="15" customWidth="1"/>
    <col min="6663" max="6663" width="15.85546875" style="15" customWidth="1"/>
    <col min="6664" max="6910" width="11.42578125" style="15"/>
    <col min="6911" max="6911" width="29.5703125" style="15" customWidth="1"/>
    <col min="6912" max="6912" width="34.5703125" style="15" customWidth="1"/>
    <col min="6913" max="6916" width="16.7109375" style="15" customWidth="1"/>
    <col min="6917" max="6918" width="18.28515625" style="15" customWidth="1"/>
    <col min="6919" max="6919" width="15.85546875" style="15" customWidth="1"/>
    <col min="6920" max="7166" width="11.42578125" style="15"/>
    <col min="7167" max="7167" width="29.5703125" style="15" customWidth="1"/>
    <col min="7168" max="7168" width="34.5703125" style="15" customWidth="1"/>
    <col min="7169" max="7172" width="16.7109375" style="15" customWidth="1"/>
    <col min="7173" max="7174" width="18.28515625" style="15" customWidth="1"/>
    <col min="7175" max="7175" width="15.85546875" style="15" customWidth="1"/>
    <col min="7176" max="7422" width="11.42578125" style="15"/>
    <col min="7423" max="7423" width="29.5703125" style="15" customWidth="1"/>
    <col min="7424" max="7424" width="34.5703125" style="15" customWidth="1"/>
    <col min="7425" max="7428" width="16.7109375" style="15" customWidth="1"/>
    <col min="7429" max="7430" width="18.28515625" style="15" customWidth="1"/>
    <col min="7431" max="7431" width="15.85546875" style="15" customWidth="1"/>
    <col min="7432" max="7678" width="11.42578125" style="15"/>
    <col min="7679" max="7679" width="29.5703125" style="15" customWidth="1"/>
    <col min="7680" max="7680" width="34.5703125" style="15" customWidth="1"/>
    <col min="7681" max="7684" width="16.7109375" style="15" customWidth="1"/>
    <col min="7685" max="7686" width="18.28515625" style="15" customWidth="1"/>
    <col min="7687" max="7687" width="15.85546875" style="15" customWidth="1"/>
    <col min="7688" max="7934" width="11.42578125" style="15"/>
    <col min="7935" max="7935" width="29.5703125" style="15" customWidth="1"/>
    <col min="7936" max="7936" width="34.5703125" style="15" customWidth="1"/>
    <col min="7937" max="7940" width="16.7109375" style="15" customWidth="1"/>
    <col min="7941" max="7942" width="18.28515625" style="15" customWidth="1"/>
    <col min="7943" max="7943" width="15.85546875" style="15" customWidth="1"/>
    <col min="7944" max="8190" width="11.42578125" style="15"/>
    <col min="8191" max="8191" width="29.5703125" style="15" customWidth="1"/>
    <col min="8192" max="8192" width="34.5703125" style="15" customWidth="1"/>
    <col min="8193" max="8196" width="16.7109375" style="15" customWidth="1"/>
    <col min="8197" max="8198" width="18.28515625" style="15" customWidth="1"/>
    <col min="8199" max="8199" width="15.85546875" style="15" customWidth="1"/>
    <col min="8200" max="8446" width="11.42578125" style="15"/>
    <col min="8447" max="8447" width="29.5703125" style="15" customWidth="1"/>
    <col min="8448" max="8448" width="34.5703125" style="15" customWidth="1"/>
    <col min="8449" max="8452" width="16.7109375" style="15" customWidth="1"/>
    <col min="8453" max="8454" width="18.28515625" style="15" customWidth="1"/>
    <col min="8455" max="8455" width="15.85546875" style="15" customWidth="1"/>
    <col min="8456" max="8702" width="11.42578125" style="15"/>
    <col min="8703" max="8703" width="29.5703125" style="15" customWidth="1"/>
    <col min="8704" max="8704" width="34.5703125" style="15" customWidth="1"/>
    <col min="8705" max="8708" width="16.7109375" style="15" customWidth="1"/>
    <col min="8709" max="8710" width="18.28515625" style="15" customWidth="1"/>
    <col min="8711" max="8711" width="15.85546875" style="15" customWidth="1"/>
    <col min="8712" max="8958" width="11.42578125" style="15"/>
    <col min="8959" max="8959" width="29.5703125" style="15" customWidth="1"/>
    <col min="8960" max="8960" width="34.5703125" style="15" customWidth="1"/>
    <col min="8961" max="8964" width="16.7109375" style="15" customWidth="1"/>
    <col min="8965" max="8966" width="18.28515625" style="15" customWidth="1"/>
    <col min="8967" max="8967" width="15.85546875" style="15" customWidth="1"/>
    <col min="8968" max="9214" width="11.42578125" style="15"/>
    <col min="9215" max="9215" width="29.5703125" style="15" customWidth="1"/>
    <col min="9216" max="9216" width="34.5703125" style="15" customWidth="1"/>
    <col min="9217" max="9220" width="16.7109375" style="15" customWidth="1"/>
    <col min="9221" max="9222" width="18.28515625" style="15" customWidth="1"/>
    <col min="9223" max="9223" width="15.85546875" style="15" customWidth="1"/>
    <col min="9224" max="9470" width="11.42578125" style="15"/>
    <col min="9471" max="9471" width="29.5703125" style="15" customWidth="1"/>
    <col min="9472" max="9472" width="34.5703125" style="15" customWidth="1"/>
    <col min="9473" max="9476" width="16.7109375" style="15" customWidth="1"/>
    <col min="9477" max="9478" width="18.28515625" style="15" customWidth="1"/>
    <col min="9479" max="9479" width="15.85546875" style="15" customWidth="1"/>
    <col min="9480" max="9726" width="11.42578125" style="15"/>
    <col min="9727" max="9727" width="29.5703125" style="15" customWidth="1"/>
    <col min="9728" max="9728" width="34.5703125" style="15" customWidth="1"/>
    <col min="9729" max="9732" width="16.7109375" style="15" customWidth="1"/>
    <col min="9733" max="9734" width="18.28515625" style="15" customWidth="1"/>
    <col min="9735" max="9735" width="15.85546875" style="15" customWidth="1"/>
    <col min="9736" max="9982" width="11.42578125" style="15"/>
    <col min="9983" max="9983" width="29.5703125" style="15" customWidth="1"/>
    <col min="9984" max="9984" width="34.5703125" style="15" customWidth="1"/>
    <col min="9985" max="9988" width="16.7109375" style="15" customWidth="1"/>
    <col min="9989" max="9990" width="18.28515625" style="15" customWidth="1"/>
    <col min="9991" max="9991" width="15.85546875" style="15" customWidth="1"/>
    <col min="9992" max="10238" width="11.42578125" style="15"/>
    <col min="10239" max="10239" width="29.5703125" style="15" customWidth="1"/>
    <col min="10240" max="10240" width="34.5703125" style="15" customWidth="1"/>
    <col min="10241" max="10244" width="16.7109375" style="15" customWidth="1"/>
    <col min="10245" max="10246" width="18.28515625" style="15" customWidth="1"/>
    <col min="10247" max="10247" width="15.85546875" style="15" customWidth="1"/>
    <col min="10248" max="10494" width="11.42578125" style="15"/>
    <col min="10495" max="10495" width="29.5703125" style="15" customWidth="1"/>
    <col min="10496" max="10496" width="34.5703125" style="15" customWidth="1"/>
    <col min="10497" max="10500" width="16.7109375" style="15" customWidth="1"/>
    <col min="10501" max="10502" width="18.28515625" style="15" customWidth="1"/>
    <col min="10503" max="10503" width="15.85546875" style="15" customWidth="1"/>
    <col min="10504" max="10750" width="11.42578125" style="15"/>
    <col min="10751" max="10751" width="29.5703125" style="15" customWidth="1"/>
    <col min="10752" max="10752" width="34.5703125" style="15" customWidth="1"/>
    <col min="10753" max="10756" width="16.7109375" style="15" customWidth="1"/>
    <col min="10757" max="10758" width="18.28515625" style="15" customWidth="1"/>
    <col min="10759" max="10759" width="15.85546875" style="15" customWidth="1"/>
    <col min="10760" max="11006" width="11.42578125" style="15"/>
    <col min="11007" max="11007" width="29.5703125" style="15" customWidth="1"/>
    <col min="11008" max="11008" width="34.5703125" style="15" customWidth="1"/>
    <col min="11009" max="11012" width="16.7109375" style="15" customWidth="1"/>
    <col min="11013" max="11014" width="18.28515625" style="15" customWidth="1"/>
    <col min="11015" max="11015" width="15.85546875" style="15" customWidth="1"/>
    <col min="11016" max="11262" width="11.42578125" style="15"/>
    <col min="11263" max="11263" width="29.5703125" style="15" customWidth="1"/>
    <col min="11264" max="11264" width="34.5703125" style="15" customWidth="1"/>
    <col min="11265" max="11268" width="16.7109375" style="15" customWidth="1"/>
    <col min="11269" max="11270" width="18.28515625" style="15" customWidth="1"/>
    <col min="11271" max="11271" width="15.85546875" style="15" customWidth="1"/>
    <col min="11272" max="11518" width="11.42578125" style="15"/>
    <col min="11519" max="11519" width="29.5703125" style="15" customWidth="1"/>
    <col min="11520" max="11520" width="34.5703125" style="15" customWidth="1"/>
    <col min="11521" max="11524" width="16.7109375" style="15" customWidth="1"/>
    <col min="11525" max="11526" width="18.28515625" style="15" customWidth="1"/>
    <col min="11527" max="11527" width="15.85546875" style="15" customWidth="1"/>
    <col min="11528" max="11774" width="11.42578125" style="15"/>
    <col min="11775" max="11775" width="29.5703125" style="15" customWidth="1"/>
    <col min="11776" max="11776" width="34.5703125" style="15" customWidth="1"/>
    <col min="11777" max="11780" width="16.7109375" style="15" customWidth="1"/>
    <col min="11781" max="11782" width="18.28515625" style="15" customWidth="1"/>
    <col min="11783" max="11783" width="15.85546875" style="15" customWidth="1"/>
    <col min="11784" max="12030" width="11.42578125" style="15"/>
    <col min="12031" max="12031" width="29.5703125" style="15" customWidth="1"/>
    <col min="12032" max="12032" width="34.5703125" style="15" customWidth="1"/>
    <col min="12033" max="12036" width="16.7109375" style="15" customWidth="1"/>
    <col min="12037" max="12038" width="18.28515625" style="15" customWidth="1"/>
    <col min="12039" max="12039" width="15.85546875" style="15" customWidth="1"/>
    <col min="12040" max="12286" width="11.42578125" style="15"/>
    <col min="12287" max="12287" width="29.5703125" style="15" customWidth="1"/>
    <col min="12288" max="12288" width="34.5703125" style="15" customWidth="1"/>
    <col min="12289" max="12292" width="16.7109375" style="15" customWidth="1"/>
    <col min="12293" max="12294" width="18.28515625" style="15" customWidth="1"/>
    <col min="12295" max="12295" width="15.85546875" style="15" customWidth="1"/>
    <col min="12296" max="12542" width="11.42578125" style="15"/>
    <col min="12543" max="12543" width="29.5703125" style="15" customWidth="1"/>
    <col min="12544" max="12544" width="34.5703125" style="15" customWidth="1"/>
    <col min="12545" max="12548" width="16.7109375" style="15" customWidth="1"/>
    <col min="12549" max="12550" width="18.28515625" style="15" customWidth="1"/>
    <col min="12551" max="12551" width="15.85546875" style="15" customWidth="1"/>
    <col min="12552" max="12798" width="11.42578125" style="15"/>
    <col min="12799" max="12799" width="29.5703125" style="15" customWidth="1"/>
    <col min="12800" max="12800" width="34.5703125" style="15" customWidth="1"/>
    <col min="12801" max="12804" width="16.7109375" style="15" customWidth="1"/>
    <col min="12805" max="12806" width="18.28515625" style="15" customWidth="1"/>
    <col min="12807" max="12807" width="15.85546875" style="15" customWidth="1"/>
    <col min="12808" max="13054" width="11.42578125" style="15"/>
    <col min="13055" max="13055" width="29.5703125" style="15" customWidth="1"/>
    <col min="13056" max="13056" width="34.5703125" style="15" customWidth="1"/>
    <col min="13057" max="13060" width="16.7109375" style="15" customWidth="1"/>
    <col min="13061" max="13062" width="18.28515625" style="15" customWidth="1"/>
    <col min="13063" max="13063" width="15.85546875" style="15" customWidth="1"/>
    <col min="13064" max="13310" width="11.42578125" style="15"/>
    <col min="13311" max="13311" width="29.5703125" style="15" customWidth="1"/>
    <col min="13312" max="13312" width="34.5703125" style="15" customWidth="1"/>
    <col min="13313" max="13316" width="16.7109375" style="15" customWidth="1"/>
    <col min="13317" max="13318" width="18.28515625" style="15" customWidth="1"/>
    <col min="13319" max="13319" width="15.85546875" style="15" customWidth="1"/>
    <col min="13320" max="13566" width="11.42578125" style="15"/>
    <col min="13567" max="13567" width="29.5703125" style="15" customWidth="1"/>
    <col min="13568" max="13568" width="34.5703125" style="15" customWidth="1"/>
    <col min="13569" max="13572" width="16.7109375" style="15" customWidth="1"/>
    <col min="13573" max="13574" width="18.28515625" style="15" customWidth="1"/>
    <col min="13575" max="13575" width="15.85546875" style="15" customWidth="1"/>
    <col min="13576" max="13822" width="11.42578125" style="15"/>
    <col min="13823" max="13823" width="29.5703125" style="15" customWidth="1"/>
    <col min="13824" max="13824" width="34.5703125" style="15" customWidth="1"/>
    <col min="13825" max="13828" width="16.7109375" style="15" customWidth="1"/>
    <col min="13829" max="13830" width="18.28515625" style="15" customWidth="1"/>
    <col min="13831" max="13831" width="15.85546875" style="15" customWidth="1"/>
    <col min="13832" max="14078" width="11.42578125" style="15"/>
    <col min="14079" max="14079" width="29.5703125" style="15" customWidth="1"/>
    <col min="14080" max="14080" width="34.5703125" style="15" customWidth="1"/>
    <col min="14081" max="14084" width="16.7109375" style="15" customWidth="1"/>
    <col min="14085" max="14086" width="18.28515625" style="15" customWidth="1"/>
    <col min="14087" max="14087" width="15.85546875" style="15" customWidth="1"/>
    <col min="14088" max="14334" width="11.42578125" style="15"/>
    <col min="14335" max="14335" width="29.5703125" style="15" customWidth="1"/>
    <col min="14336" max="14336" width="34.5703125" style="15" customWidth="1"/>
    <col min="14337" max="14340" width="16.7109375" style="15" customWidth="1"/>
    <col min="14341" max="14342" width="18.28515625" style="15" customWidth="1"/>
    <col min="14343" max="14343" width="15.85546875" style="15" customWidth="1"/>
    <col min="14344" max="14590" width="11.42578125" style="15"/>
    <col min="14591" max="14591" width="29.5703125" style="15" customWidth="1"/>
    <col min="14592" max="14592" width="34.5703125" style="15" customWidth="1"/>
    <col min="14593" max="14596" width="16.7109375" style="15" customWidth="1"/>
    <col min="14597" max="14598" width="18.28515625" style="15" customWidth="1"/>
    <col min="14599" max="14599" width="15.85546875" style="15" customWidth="1"/>
    <col min="14600" max="14846" width="11.42578125" style="15"/>
    <col min="14847" max="14847" width="29.5703125" style="15" customWidth="1"/>
    <col min="14848" max="14848" width="34.5703125" style="15" customWidth="1"/>
    <col min="14849" max="14852" width="16.7109375" style="15" customWidth="1"/>
    <col min="14853" max="14854" width="18.28515625" style="15" customWidth="1"/>
    <col min="14855" max="14855" width="15.85546875" style="15" customWidth="1"/>
    <col min="14856" max="15102" width="11.42578125" style="15"/>
    <col min="15103" max="15103" width="29.5703125" style="15" customWidth="1"/>
    <col min="15104" max="15104" width="34.5703125" style="15" customWidth="1"/>
    <col min="15105" max="15108" width="16.7109375" style="15" customWidth="1"/>
    <col min="15109" max="15110" width="18.28515625" style="15" customWidth="1"/>
    <col min="15111" max="15111" width="15.85546875" style="15" customWidth="1"/>
    <col min="15112" max="15358" width="11.42578125" style="15"/>
    <col min="15359" max="15359" width="29.5703125" style="15" customWidth="1"/>
    <col min="15360" max="15360" width="34.5703125" style="15" customWidth="1"/>
    <col min="15361" max="15364" width="16.7109375" style="15" customWidth="1"/>
    <col min="15365" max="15366" width="18.28515625" style="15" customWidth="1"/>
    <col min="15367" max="15367" width="15.85546875" style="15" customWidth="1"/>
    <col min="15368" max="15614" width="11.42578125" style="15"/>
    <col min="15615" max="15615" width="29.5703125" style="15" customWidth="1"/>
    <col min="15616" max="15616" width="34.5703125" style="15" customWidth="1"/>
    <col min="15617" max="15620" width="16.7109375" style="15" customWidth="1"/>
    <col min="15621" max="15622" width="18.28515625" style="15" customWidth="1"/>
    <col min="15623" max="15623" width="15.85546875" style="15" customWidth="1"/>
    <col min="15624" max="15870" width="11.42578125" style="15"/>
    <col min="15871" max="15871" width="29.5703125" style="15" customWidth="1"/>
    <col min="15872" max="15872" width="34.5703125" style="15" customWidth="1"/>
    <col min="15873" max="15876" width="16.7109375" style="15" customWidth="1"/>
    <col min="15877" max="15878" width="18.28515625" style="15" customWidth="1"/>
    <col min="15879" max="15879" width="15.85546875" style="15" customWidth="1"/>
    <col min="15880" max="16126" width="11.42578125" style="15"/>
    <col min="16127" max="16127" width="29.5703125" style="15" customWidth="1"/>
    <col min="16128" max="16128" width="34.5703125" style="15" customWidth="1"/>
    <col min="16129" max="16132" width="16.7109375" style="15" customWidth="1"/>
    <col min="16133" max="16134" width="18.28515625" style="15" customWidth="1"/>
    <col min="16135" max="16135" width="15.85546875" style="15" customWidth="1"/>
    <col min="16136" max="16384" width="11.42578125" style="15"/>
  </cols>
  <sheetData>
    <row r="1" spans="1:9" s="16" customFormat="1" ht="15" x14ac:dyDescent="0.25">
      <c r="A1" s="62"/>
      <c r="B1" s="62"/>
      <c r="C1" s="63"/>
      <c r="D1" s="63"/>
      <c r="E1" s="64"/>
    </row>
    <row r="2" spans="1:9" s="20" customFormat="1" ht="18" x14ac:dyDescent="0.25">
      <c r="A2" s="21" t="str">
        <f>CONCATENATE("SUBPRODUCTOS EXPORTADOS POR PUERTO DURANTE ENERO - "," ", 'TAPA EMBARQUES'!$C$1," / ",'TAPA EMBARQUES'!$D$2)</f>
        <v xml:space="preserve">SUBPRODUCTOS EXPORTADOS POR PUERTO DURANTE ENERO -   / </v>
      </c>
      <c r="B2" s="65"/>
      <c r="C2" s="65"/>
    </row>
    <row r="3" spans="1:9" s="16" customFormat="1" ht="18" customHeight="1" x14ac:dyDescent="0.25">
      <c r="A3" s="92"/>
      <c r="B3" s="92"/>
      <c r="C3" s="93"/>
      <c r="D3" s="93"/>
      <c r="E3" s="89"/>
    </row>
    <row r="4" spans="1:9" ht="24.75" customHeight="1" x14ac:dyDescent="0.25">
      <c r="A4" s="132" t="s">
        <v>21</v>
      </c>
      <c r="B4" s="108" t="s">
        <v>22</v>
      </c>
      <c r="C4" s="124" t="s">
        <v>153</v>
      </c>
      <c r="D4" s="108" t="s">
        <v>153</v>
      </c>
      <c r="E4" s="111" t="s">
        <v>153</v>
      </c>
      <c r="F4" s="111" t="s">
        <v>16</v>
      </c>
      <c r="G4" s="111" t="s">
        <v>36</v>
      </c>
      <c r="H4" s="111" t="s">
        <v>0</v>
      </c>
      <c r="I4" s="108" t="s">
        <v>37</v>
      </c>
    </row>
    <row r="5" spans="1:9" ht="21" customHeight="1" x14ac:dyDescent="0.25">
      <c r="A5" s="133"/>
      <c r="B5" s="109"/>
      <c r="C5" s="134" t="s">
        <v>4</v>
      </c>
      <c r="D5" s="109" t="s">
        <v>78</v>
      </c>
      <c r="E5" s="112" t="s">
        <v>11</v>
      </c>
      <c r="F5" s="112" t="s">
        <v>3</v>
      </c>
      <c r="G5" s="112"/>
      <c r="H5" s="112"/>
      <c r="I5" s="109"/>
    </row>
    <row r="6" spans="1:9" ht="15.75" customHeight="1" x14ac:dyDescent="0.2">
      <c r="A6" s="60" t="s">
        <v>6</v>
      </c>
      <c r="B6" s="27" t="s">
        <v>8</v>
      </c>
      <c r="C6" s="60">
        <v>19570</v>
      </c>
      <c r="D6" s="60"/>
      <c r="E6" s="60"/>
      <c r="F6" s="60"/>
      <c r="G6" s="60">
        <v>8830</v>
      </c>
      <c r="H6" s="60">
        <v>28400</v>
      </c>
      <c r="I6" s="211">
        <f>H6*100/H35</f>
        <v>1.346646961681137</v>
      </c>
    </row>
    <row r="7" spans="1:9" s="213" customFormat="1" ht="15.75" customHeight="1" x14ac:dyDescent="0.2">
      <c r="A7" s="60"/>
      <c r="B7" s="27" t="s">
        <v>10</v>
      </c>
      <c r="C7" s="60"/>
      <c r="D7" s="60"/>
      <c r="E7" s="60"/>
      <c r="F7" s="60"/>
      <c r="G7" s="60">
        <v>22255</v>
      </c>
      <c r="H7" s="60">
        <v>22255</v>
      </c>
      <c r="I7" s="211">
        <f>H7*100/H35</f>
        <v>1.0552685962047079</v>
      </c>
    </row>
    <row r="8" spans="1:9" ht="15.75" customHeight="1" x14ac:dyDescent="0.2">
      <c r="A8" s="156" t="s">
        <v>23</v>
      </c>
      <c r="B8" s="159"/>
      <c r="C8" s="156">
        <v>19570</v>
      </c>
      <c r="D8" s="156"/>
      <c r="E8" s="156"/>
      <c r="F8" s="156"/>
      <c r="G8" s="156">
        <v>31085</v>
      </c>
      <c r="H8" s="156">
        <v>50655</v>
      </c>
      <c r="I8" s="212">
        <f>H8*100/H35</f>
        <v>2.4019155578858449</v>
      </c>
    </row>
    <row r="9" spans="1:9" s="213" customFormat="1" ht="15.75" customHeight="1" x14ac:dyDescent="0.2">
      <c r="A9" s="60" t="s">
        <v>7</v>
      </c>
      <c r="B9" s="185" t="s">
        <v>163</v>
      </c>
      <c r="C9" s="60">
        <v>4184</v>
      </c>
      <c r="D9" s="60"/>
      <c r="E9" s="60"/>
      <c r="F9" s="60">
        <v>8397</v>
      </c>
      <c r="G9" s="60"/>
      <c r="H9" s="60">
        <v>12581</v>
      </c>
      <c r="I9" s="211">
        <f>H9*100/H35</f>
        <v>0.59655512059543603</v>
      </c>
    </row>
    <row r="10" spans="1:9" ht="15" x14ac:dyDescent="0.2">
      <c r="A10" s="156" t="s">
        <v>24</v>
      </c>
      <c r="B10" s="159"/>
      <c r="C10" s="156">
        <v>4184</v>
      </c>
      <c r="D10" s="156"/>
      <c r="E10" s="156"/>
      <c r="F10" s="156">
        <v>8397</v>
      </c>
      <c r="G10" s="156"/>
      <c r="H10" s="156">
        <v>12581</v>
      </c>
      <c r="I10" s="212">
        <f>H10*100/H35</f>
        <v>0.59655512059543603</v>
      </c>
    </row>
    <row r="11" spans="1:9" s="213" customFormat="1" ht="15.75" customHeight="1" x14ac:dyDescent="0.25">
      <c r="A11" s="60" t="s">
        <v>59</v>
      </c>
      <c r="B11" s="158" t="s">
        <v>69</v>
      </c>
      <c r="C11" s="60">
        <v>5300</v>
      </c>
      <c r="D11" s="60"/>
      <c r="E11" s="60">
        <v>40360</v>
      </c>
      <c r="F11" s="60">
        <v>22088</v>
      </c>
      <c r="G11" s="60"/>
      <c r="H11" s="60">
        <v>67748</v>
      </c>
      <c r="I11" s="211">
        <f>H11*100/H35</f>
        <v>3.2124168436610447</v>
      </c>
    </row>
    <row r="12" spans="1:9" ht="15.75" customHeight="1" x14ac:dyDescent="0.2">
      <c r="A12" s="156" t="s">
        <v>60</v>
      </c>
      <c r="B12" s="159"/>
      <c r="C12" s="156">
        <v>5300</v>
      </c>
      <c r="D12" s="156"/>
      <c r="E12" s="156">
        <v>40360</v>
      </c>
      <c r="F12" s="156">
        <v>22088</v>
      </c>
      <c r="G12" s="156"/>
      <c r="H12" s="156">
        <v>67748</v>
      </c>
      <c r="I12" s="212">
        <f>H12*100/H35</f>
        <v>3.2124168436610447</v>
      </c>
    </row>
    <row r="13" spans="1:9" ht="15.75" customHeight="1" x14ac:dyDescent="0.25">
      <c r="A13" s="60" t="s">
        <v>5</v>
      </c>
      <c r="B13" s="158" t="s">
        <v>31</v>
      </c>
      <c r="C13" s="60">
        <v>137876</v>
      </c>
      <c r="D13" s="60"/>
      <c r="E13" s="60"/>
      <c r="F13" s="60"/>
      <c r="G13" s="60"/>
      <c r="H13" s="60">
        <v>137876</v>
      </c>
      <c r="I13" s="211">
        <f>H13*100/H35</f>
        <v>6.5376864960826921</v>
      </c>
    </row>
    <row r="14" spans="1:9" ht="15.75" customHeight="1" x14ac:dyDescent="0.2">
      <c r="A14" s="60"/>
      <c r="B14" s="27" t="s">
        <v>19</v>
      </c>
      <c r="C14" s="60">
        <v>111310.97</v>
      </c>
      <c r="D14" s="60"/>
      <c r="E14" s="60"/>
      <c r="F14" s="60"/>
      <c r="G14" s="60"/>
      <c r="H14" s="60">
        <v>111310.97</v>
      </c>
      <c r="I14" s="211">
        <f>H14*100/H35</f>
        <v>5.2780485757845135</v>
      </c>
    </row>
    <row r="15" spans="1:9" ht="15.75" customHeight="1" x14ac:dyDescent="0.2">
      <c r="A15" s="156" t="s">
        <v>26</v>
      </c>
      <c r="B15" s="159"/>
      <c r="C15" s="156">
        <v>249186.97</v>
      </c>
      <c r="D15" s="156"/>
      <c r="E15" s="156"/>
      <c r="F15" s="156"/>
      <c r="G15" s="156"/>
      <c r="H15" s="156">
        <v>249186.97</v>
      </c>
      <c r="I15" s="212">
        <f>H15*100/H35</f>
        <v>11.815735071867206</v>
      </c>
    </row>
    <row r="16" spans="1:9" ht="16.5" customHeight="1" x14ac:dyDescent="0.25">
      <c r="A16" s="60" t="s">
        <v>158</v>
      </c>
      <c r="B16" s="149" t="s">
        <v>19</v>
      </c>
      <c r="C16" s="60">
        <v>133695.59999999998</v>
      </c>
      <c r="D16" s="60"/>
      <c r="E16" s="60"/>
      <c r="F16" s="60"/>
      <c r="G16" s="60"/>
      <c r="H16" s="60">
        <v>133695.59999999998</v>
      </c>
      <c r="I16" s="211">
        <f>H16*100/H35</f>
        <v>6.3394638566949508</v>
      </c>
    </row>
    <row r="17" spans="1:9" ht="15.75" customHeight="1" x14ac:dyDescent="0.2">
      <c r="A17" s="60" t="s">
        <v>159</v>
      </c>
      <c r="B17" s="27"/>
      <c r="C17" s="60">
        <v>133695.59999999998</v>
      </c>
      <c r="D17" s="60"/>
      <c r="E17" s="60"/>
      <c r="F17" s="60"/>
      <c r="G17" s="60"/>
      <c r="H17" s="60">
        <v>133695.59999999998</v>
      </c>
      <c r="I17" s="211">
        <f>H17*100/H35</f>
        <v>6.3394638566949508</v>
      </c>
    </row>
    <row r="18" spans="1:9" ht="15.75" customHeight="1" x14ac:dyDescent="0.25">
      <c r="A18" s="60" t="s">
        <v>18</v>
      </c>
      <c r="B18" s="149" t="s">
        <v>70</v>
      </c>
      <c r="C18" s="60">
        <v>4500</v>
      </c>
      <c r="D18" s="60"/>
      <c r="E18" s="60"/>
      <c r="F18" s="60"/>
      <c r="G18" s="60"/>
      <c r="H18" s="60">
        <v>4500</v>
      </c>
      <c r="I18" s="211">
        <f>H18*100/H35</f>
        <v>0.21337715942130692</v>
      </c>
    </row>
    <row r="19" spans="1:9" ht="15.75" customHeight="1" x14ac:dyDescent="0.25">
      <c r="A19" s="158"/>
      <c r="B19" s="27" t="s">
        <v>49</v>
      </c>
      <c r="C19" s="60">
        <v>107255</v>
      </c>
      <c r="D19" s="60"/>
      <c r="E19" s="60"/>
      <c r="F19" s="60"/>
      <c r="G19" s="60"/>
      <c r="H19" s="60">
        <v>107255</v>
      </c>
      <c r="I19" s="211">
        <f>H19*100/H35</f>
        <v>5.0857260519405054</v>
      </c>
    </row>
    <row r="20" spans="1:9" ht="15.75" customHeight="1" x14ac:dyDescent="0.25">
      <c r="A20" s="158"/>
      <c r="B20" s="27" t="s">
        <v>34</v>
      </c>
      <c r="C20" s="60">
        <v>82934</v>
      </c>
      <c r="D20" s="60">
        <v>14341</v>
      </c>
      <c r="E20" s="60"/>
      <c r="F20" s="60"/>
      <c r="G20" s="60"/>
      <c r="H20" s="60">
        <v>97275</v>
      </c>
      <c r="I20" s="211">
        <f>H20*100/H35</f>
        <v>4.6125029294905842</v>
      </c>
    </row>
    <row r="21" spans="1:9" ht="15.75" x14ac:dyDescent="0.25">
      <c r="A21" s="158"/>
      <c r="B21" s="27" t="s">
        <v>160</v>
      </c>
      <c r="C21" s="60">
        <v>410409.255</v>
      </c>
      <c r="D21" s="60"/>
      <c r="E21" s="60"/>
      <c r="F21" s="60"/>
      <c r="G21" s="60"/>
      <c r="H21" s="60">
        <v>410409.255</v>
      </c>
      <c r="I21" s="211">
        <f>H21*100/H35</f>
        <v>19.460435784914402</v>
      </c>
    </row>
    <row r="22" spans="1:9" ht="15.75" x14ac:dyDescent="0.25">
      <c r="A22" s="158"/>
      <c r="B22" s="27" t="s">
        <v>17</v>
      </c>
      <c r="C22" s="60">
        <v>259802</v>
      </c>
      <c r="D22" s="60"/>
      <c r="E22" s="60"/>
      <c r="F22" s="60">
        <v>6496</v>
      </c>
      <c r="G22" s="60"/>
      <c r="H22" s="60">
        <v>266298</v>
      </c>
      <c r="I22" s="211">
        <f>H22*100/H35</f>
        <v>12.627091288794487</v>
      </c>
    </row>
    <row r="23" spans="1:9" ht="15.75" x14ac:dyDescent="0.25">
      <c r="A23" s="158"/>
      <c r="B23" s="27" t="s">
        <v>52</v>
      </c>
      <c r="C23" s="60">
        <v>282077.09999999998</v>
      </c>
      <c r="D23" s="60"/>
      <c r="E23" s="60"/>
      <c r="F23" s="60">
        <v>17945.55</v>
      </c>
      <c r="G23" s="60"/>
      <c r="H23" s="60">
        <v>300022.64999999997</v>
      </c>
      <c r="I23" s="211">
        <f>H23*100/H35</f>
        <v>14.226217959789548</v>
      </c>
    </row>
    <row r="24" spans="1:9" ht="15.75" x14ac:dyDescent="0.25">
      <c r="A24" s="158"/>
      <c r="B24" s="27" t="s">
        <v>56</v>
      </c>
      <c r="C24" s="60">
        <v>165677.78</v>
      </c>
      <c r="D24" s="60"/>
      <c r="E24" s="60"/>
      <c r="F24" s="60"/>
      <c r="G24" s="60"/>
      <c r="H24" s="60">
        <v>165677.78</v>
      </c>
      <c r="I24" s="211">
        <f>H24*100/H35</f>
        <v>7.8559675723618252</v>
      </c>
    </row>
    <row r="25" spans="1:9" ht="15" x14ac:dyDescent="0.2">
      <c r="A25" s="60"/>
      <c r="B25" s="60" t="s">
        <v>27</v>
      </c>
      <c r="C25" s="60">
        <v>144839</v>
      </c>
      <c r="D25" s="60"/>
      <c r="E25" s="60"/>
      <c r="F25" s="60"/>
      <c r="G25" s="60"/>
      <c r="H25" s="60">
        <v>144839</v>
      </c>
      <c r="I25" s="211">
        <f>H25*100/H35</f>
        <v>6.8678520874272611</v>
      </c>
    </row>
    <row r="26" spans="1:9" ht="15" x14ac:dyDescent="0.2">
      <c r="A26" s="60"/>
      <c r="B26" s="60" t="s">
        <v>66</v>
      </c>
      <c r="C26" s="60">
        <v>5722</v>
      </c>
      <c r="D26" s="60">
        <v>41520</v>
      </c>
      <c r="E26" s="60"/>
      <c r="F26" s="60">
        <v>16990</v>
      </c>
      <c r="G26" s="60"/>
      <c r="H26" s="60">
        <v>64232</v>
      </c>
      <c r="I26" s="211">
        <f>H26*100/H35</f>
        <v>3.0456981564331969</v>
      </c>
    </row>
    <row r="27" spans="1:9" ht="15" x14ac:dyDescent="0.2">
      <c r="A27" s="156" t="s">
        <v>28</v>
      </c>
      <c r="B27" s="156"/>
      <c r="C27" s="156">
        <v>1463216.135</v>
      </c>
      <c r="D27" s="156">
        <v>55861</v>
      </c>
      <c r="E27" s="156"/>
      <c r="F27" s="156">
        <v>41431.550000000003</v>
      </c>
      <c r="G27" s="156"/>
      <c r="H27" s="156">
        <v>1560508.6850000001</v>
      </c>
      <c r="I27" s="212">
        <f>H27*100/H35</f>
        <v>73.99486899057311</v>
      </c>
    </row>
    <row r="28" spans="1:9" ht="15" x14ac:dyDescent="0.2">
      <c r="A28" s="60" t="s">
        <v>164</v>
      </c>
      <c r="B28" s="60" t="s">
        <v>17</v>
      </c>
      <c r="C28" s="60">
        <v>8127</v>
      </c>
      <c r="D28" s="60"/>
      <c r="E28" s="60"/>
      <c r="F28" s="60"/>
      <c r="G28" s="60"/>
      <c r="H28" s="60">
        <v>8127</v>
      </c>
      <c r="I28" s="211">
        <f>H28*100/H35</f>
        <v>0.38535914991488029</v>
      </c>
    </row>
    <row r="29" spans="1:9" ht="15" x14ac:dyDescent="0.2">
      <c r="A29" s="60"/>
      <c r="B29" s="60" t="s">
        <v>27</v>
      </c>
      <c r="C29" s="60">
        <v>6300</v>
      </c>
      <c r="D29" s="60"/>
      <c r="E29" s="60"/>
      <c r="F29" s="60"/>
      <c r="G29" s="60"/>
      <c r="H29" s="60">
        <v>6300</v>
      </c>
      <c r="I29" s="211">
        <f>H29*100/H35</f>
        <v>0.29872802318982966</v>
      </c>
    </row>
    <row r="30" spans="1:9" ht="15" x14ac:dyDescent="0.2">
      <c r="A30" s="60" t="s">
        <v>165</v>
      </c>
      <c r="B30" s="60"/>
      <c r="C30" s="60">
        <v>14427</v>
      </c>
      <c r="D30" s="60"/>
      <c r="E30" s="60"/>
      <c r="F30" s="60"/>
      <c r="G30" s="60"/>
      <c r="H30" s="60">
        <v>14427</v>
      </c>
      <c r="I30" s="211">
        <f>H30*100/H35</f>
        <v>0.68408717310471001</v>
      </c>
    </row>
    <row r="31" spans="1:9" ht="15" x14ac:dyDescent="0.2">
      <c r="A31" s="60" t="s">
        <v>166</v>
      </c>
      <c r="B31" s="60" t="s">
        <v>69</v>
      </c>
      <c r="C31" s="60"/>
      <c r="D31" s="60"/>
      <c r="E31" s="60">
        <v>10750</v>
      </c>
      <c r="F31" s="60"/>
      <c r="G31" s="60"/>
      <c r="H31" s="60">
        <v>10750</v>
      </c>
      <c r="I31" s="211">
        <f>H31*100/H35</f>
        <v>0.50973432528423324</v>
      </c>
    </row>
    <row r="32" spans="1:9" ht="15" x14ac:dyDescent="0.2">
      <c r="A32" s="156" t="s">
        <v>167</v>
      </c>
      <c r="B32" s="156"/>
      <c r="C32" s="60"/>
      <c r="D32" s="60"/>
      <c r="E32" s="60">
        <v>10750</v>
      </c>
      <c r="F32" s="60"/>
      <c r="G32" s="60"/>
      <c r="H32" s="60">
        <v>10750</v>
      </c>
      <c r="I32" s="212">
        <f>H32*100/H35</f>
        <v>0.50973432528423324</v>
      </c>
    </row>
    <row r="33" spans="1:9" ht="15" x14ac:dyDescent="0.2">
      <c r="A33" s="60" t="s">
        <v>168</v>
      </c>
      <c r="B33" s="60" t="s">
        <v>54</v>
      </c>
      <c r="C33" s="60"/>
      <c r="D33" s="60"/>
      <c r="E33" s="60"/>
      <c r="F33" s="60"/>
      <c r="G33" s="60">
        <v>9389.4950000000008</v>
      </c>
      <c r="H33" s="60">
        <v>9389.4950000000008</v>
      </c>
      <c r="I33" s="211">
        <f>H33*100/H35</f>
        <v>0.44522306033345876</v>
      </c>
    </row>
    <row r="34" spans="1:9" ht="15.75" x14ac:dyDescent="0.25">
      <c r="A34" s="155" t="s">
        <v>169</v>
      </c>
      <c r="B34" s="155"/>
      <c r="C34" s="156"/>
      <c r="D34" s="156"/>
      <c r="E34" s="156"/>
      <c r="F34" s="156"/>
      <c r="G34" s="156">
        <v>9389.4950000000008</v>
      </c>
      <c r="H34" s="156">
        <v>9389.4950000000008</v>
      </c>
      <c r="I34" s="212">
        <f>H34*100/H35</f>
        <v>0.44522306033345876</v>
      </c>
    </row>
    <row r="35" spans="1:9" ht="15.75" x14ac:dyDescent="0.25">
      <c r="A35" s="155" t="s">
        <v>32</v>
      </c>
      <c r="B35" s="155"/>
      <c r="C35" s="156">
        <v>1889579.7049999998</v>
      </c>
      <c r="D35" s="156">
        <v>55861</v>
      </c>
      <c r="E35" s="156">
        <v>51110</v>
      </c>
      <c r="F35" s="156">
        <v>71916.55</v>
      </c>
      <c r="G35" s="156">
        <v>40474.495000000003</v>
      </c>
      <c r="H35" s="156">
        <v>2108941.75</v>
      </c>
      <c r="I35" s="212">
        <f>H35*100/H35</f>
        <v>100</v>
      </c>
    </row>
    <row r="37" spans="1:9" x14ac:dyDescent="0.2">
      <c r="A37" s="50" t="s">
        <v>46</v>
      </c>
    </row>
    <row r="38" spans="1:9" x14ac:dyDescent="0.2">
      <c r="A38" s="50" t="s">
        <v>15</v>
      </c>
    </row>
  </sheetData>
  <pageMargins left="0.32" right="0.38" top="0.51" bottom="0.31" header="0.511811024" footer="0.511811024"/>
  <pageSetup paperSize="9" scale="66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pageSetUpPr fitToPage="1"/>
  </sheetPr>
  <dimension ref="A1:J51"/>
  <sheetViews>
    <sheetView zoomScale="70" zoomScaleNormal="70" workbookViewId="0">
      <pane ySplit="5" topLeftCell="A18" activePane="bottomLeft" state="frozen"/>
      <selection pane="bottomLeft"/>
    </sheetView>
  </sheetViews>
  <sheetFormatPr baseColWidth="10" defaultRowHeight="12.75" x14ac:dyDescent="0.2"/>
  <cols>
    <col min="1" max="1" width="35" customWidth="1"/>
    <col min="2" max="4" width="16.5703125" customWidth="1"/>
    <col min="5" max="6" width="16.140625" customWidth="1"/>
    <col min="7" max="7" width="15" bestFit="1" customWidth="1"/>
    <col min="8" max="8" width="16.140625" customWidth="1"/>
  </cols>
  <sheetData>
    <row r="1" spans="1:10" s="16" customFormat="1" ht="15" x14ac:dyDescent="0.25">
      <c r="A1" s="116"/>
      <c r="B1" s="116"/>
      <c r="C1" s="116"/>
      <c r="D1" s="116"/>
      <c r="E1" s="117"/>
      <c r="F1" s="117"/>
    </row>
    <row r="2" spans="1:10" s="20" customFormat="1" ht="18" x14ac:dyDescent="0.25">
      <c r="A2" s="21" t="s">
        <v>254</v>
      </c>
      <c r="B2" s="65"/>
      <c r="C2" s="65"/>
      <c r="D2" s="65"/>
      <c r="E2" s="65"/>
    </row>
    <row r="3" spans="1:10" s="16" customFormat="1" ht="15" x14ac:dyDescent="0.25">
      <c r="A3" s="119"/>
      <c r="B3" s="119"/>
      <c r="C3" s="119"/>
      <c r="D3" s="119"/>
      <c r="E3" s="120"/>
      <c r="F3" s="120"/>
    </row>
    <row r="4" spans="1:10" ht="18" x14ac:dyDescent="0.2">
      <c r="A4" s="129" t="s">
        <v>29</v>
      </c>
      <c r="B4" s="130" t="s">
        <v>16</v>
      </c>
      <c r="C4" s="130" t="s">
        <v>16</v>
      </c>
      <c r="D4" s="130" t="s">
        <v>16</v>
      </c>
      <c r="E4" s="130" t="s">
        <v>162</v>
      </c>
      <c r="F4" s="130" t="s">
        <v>153</v>
      </c>
      <c r="G4" s="130" t="s">
        <v>36</v>
      </c>
      <c r="H4" s="130" t="s">
        <v>0</v>
      </c>
      <c r="I4" s="130" t="s">
        <v>37</v>
      </c>
      <c r="J4" s="74"/>
    </row>
    <row r="5" spans="1:10" ht="15.75" x14ac:dyDescent="0.2">
      <c r="A5" s="131"/>
      <c r="B5" s="131" t="s">
        <v>4</v>
      </c>
      <c r="C5" s="131" t="s">
        <v>78</v>
      </c>
      <c r="D5" s="131" t="s">
        <v>197</v>
      </c>
      <c r="E5" s="131"/>
      <c r="F5" s="131" t="s">
        <v>3</v>
      </c>
      <c r="G5" s="131"/>
      <c r="H5" s="131"/>
      <c r="I5" s="131"/>
      <c r="J5" s="74"/>
    </row>
    <row r="6" spans="1:10" s="2" customFormat="1" ht="15" x14ac:dyDescent="0.2">
      <c r="A6" s="61" t="s">
        <v>192</v>
      </c>
      <c r="B6" s="59">
        <v>6490</v>
      </c>
      <c r="C6" s="59"/>
      <c r="D6" s="59"/>
      <c r="E6" s="59"/>
      <c r="F6" s="59"/>
      <c r="G6" s="59"/>
      <c r="H6" s="61">
        <v>6490</v>
      </c>
      <c r="I6" s="61">
        <v>0.28861022780322798</v>
      </c>
    </row>
    <row r="7" spans="1:10" s="2" customFormat="1" ht="15" x14ac:dyDescent="0.2">
      <c r="A7" s="61" t="s">
        <v>97</v>
      </c>
      <c r="B7" s="59">
        <v>52102.054999999993</v>
      </c>
      <c r="C7" s="59"/>
      <c r="D7" s="59"/>
      <c r="E7" s="59">
        <v>16800</v>
      </c>
      <c r="F7" s="59"/>
      <c r="G7" s="59"/>
      <c r="H7" s="61">
        <v>68902.054999999993</v>
      </c>
      <c r="I7" s="61">
        <v>3.0640736193621789</v>
      </c>
    </row>
    <row r="8" spans="1:10" s="2" customFormat="1" ht="15" x14ac:dyDescent="0.2">
      <c r="A8" s="61" t="s">
        <v>83</v>
      </c>
      <c r="B8" s="59">
        <v>43055.82</v>
      </c>
      <c r="C8" s="59"/>
      <c r="D8" s="59"/>
      <c r="E8" s="59"/>
      <c r="F8" s="59"/>
      <c r="G8" s="59"/>
      <c r="H8" s="61">
        <v>43055.82</v>
      </c>
      <c r="I8" s="61">
        <v>1.9146918364337102</v>
      </c>
    </row>
    <row r="9" spans="1:10" s="2" customFormat="1" ht="15" x14ac:dyDescent="0.2">
      <c r="A9" s="61" t="s">
        <v>88</v>
      </c>
      <c r="B9" s="59"/>
      <c r="C9" s="59"/>
      <c r="D9" s="59"/>
      <c r="E9" s="59"/>
      <c r="F9" s="59"/>
      <c r="G9" s="59">
        <v>15110</v>
      </c>
      <c r="H9" s="61">
        <v>15110</v>
      </c>
      <c r="I9" s="61">
        <v>0.6719415319116756</v>
      </c>
    </row>
    <row r="10" spans="1:10" s="2" customFormat="1" ht="15" x14ac:dyDescent="0.2">
      <c r="A10" s="61" t="s">
        <v>211</v>
      </c>
      <c r="B10" s="59">
        <v>2750</v>
      </c>
      <c r="C10" s="59"/>
      <c r="D10" s="59"/>
      <c r="E10" s="59"/>
      <c r="F10" s="59"/>
      <c r="G10" s="59"/>
      <c r="H10" s="61">
        <v>2750</v>
      </c>
      <c r="I10" s="61">
        <v>0.12229246940814745</v>
      </c>
    </row>
    <row r="11" spans="1:10" s="2" customFormat="1" ht="15" x14ac:dyDescent="0.2">
      <c r="A11" s="61" t="s">
        <v>72</v>
      </c>
      <c r="B11" s="59">
        <v>14200</v>
      </c>
      <c r="C11" s="59"/>
      <c r="D11" s="59"/>
      <c r="E11" s="59"/>
      <c r="F11" s="59"/>
      <c r="G11" s="59"/>
      <c r="H11" s="61">
        <v>14200</v>
      </c>
      <c r="I11" s="61">
        <v>0.63147384203479773</v>
      </c>
    </row>
    <row r="12" spans="1:10" s="2" customFormat="1" ht="15" x14ac:dyDescent="0.2">
      <c r="A12" s="61" t="s">
        <v>98</v>
      </c>
      <c r="B12" s="59">
        <v>100847.73</v>
      </c>
      <c r="C12" s="59"/>
      <c r="D12" s="59"/>
      <c r="E12" s="59"/>
      <c r="F12" s="59"/>
      <c r="G12" s="59"/>
      <c r="H12" s="61">
        <v>100847.73</v>
      </c>
      <c r="I12" s="61">
        <v>4.4846974312385868</v>
      </c>
    </row>
    <row r="13" spans="1:10" s="2" customFormat="1" ht="15" x14ac:dyDescent="0.2">
      <c r="A13" s="61" t="s">
        <v>115</v>
      </c>
      <c r="B13" s="59">
        <v>26500</v>
      </c>
      <c r="C13" s="59"/>
      <c r="D13" s="59"/>
      <c r="E13" s="59"/>
      <c r="F13" s="59"/>
      <c r="G13" s="59"/>
      <c r="H13" s="61">
        <v>26500</v>
      </c>
      <c r="I13" s="61">
        <v>1.1784547052057845</v>
      </c>
    </row>
    <row r="14" spans="1:10" s="2" customFormat="1" ht="15" x14ac:dyDescent="0.2">
      <c r="A14" s="61" t="s">
        <v>100</v>
      </c>
      <c r="B14" s="59">
        <v>45325</v>
      </c>
      <c r="C14" s="59"/>
      <c r="D14" s="59"/>
      <c r="E14" s="59"/>
      <c r="F14" s="59"/>
      <c r="G14" s="59"/>
      <c r="H14" s="61">
        <v>45325</v>
      </c>
      <c r="I14" s="61">
        <v>2.0156022457906486</v>
      </c>
    </row>
    <row r="15" spans="1:10" s="2" customFormat="1" ht="15" x14ac:dyDescent="0.2">
      <c r="A15" s="61" t="s">
        <v>234</v>
      </c>
      <c r="B15" s="59">
        <v>13820</v>
      </c>
      <c r="C15" s="59"/>
      <c r="D15" s="59">
        <v>14300</v>
      </c>
      <c r="E15" s="59"/>
      <c r="F15" s="59">
        <v>7400</v>
      </c>
      <c r="G15" s="59"/>
      <c r="H15" s="61">
        <v>35520</v>
      </c>
      <c r="I15" s="61">
        <v>1.5795740048645082</v>
      </c>
    </row>
    <row r="16" spans="1:10" s="2" customFormat="1" ht="15" x14ac:dyDescent="0.2">
      <c r="A16" s="61" t="s">
        <v>13</v>
      </c>
      <c r="B16" s="59">
        <v>67478.44</v>
      </c>
      <c r="C16" s="59"/>
      <c r="D16" s="59"/>
      <c r="E16" s="59"/>
      <c r="F16" s="59"/>
      <c r="G16" s="59"/>
      <c r="H16" s="61">
        <v>67478.44</v>
      </c>
      <c r="I16" s="61">
        <v>3.000765476148914</v>
      </c>
    </row>
    <row r="17" spans="1:10" s="2" customFormat="1" ht="15" x14ac:dyDescent="0.2">
      <c r="A17" s="61" t="s">
        <v>146</v>
      </c>
      <c r="B17" s="59">
        <v>44000</v>
      </c>
      <c r="C17" s="59"/>
      <c r="D17" s="59"/>
      <c r="E17" s="59"/>
      <c r="F17" s="59"/>
      <c r="G17" s="59"/>
      <c r="H17" s="61">
        <v>44000</v>
      </c>
      <c r="I17" s="61">
        <v>1.9566795105303592</v>
      </c>
    </row>
    <row r="18" spans="1:10" s="2" customFormat="1" ht="15" x14ac:dyDescent="0.2">
      <c r="A18" s="61" t="s">
        <v>118</v>
      </c>
      <c r="B18" s="59">
        <v>16930</v>
      </c>
      <c r="C18" s="59"/>
      <c r="D18" s="59"/>
      <c r="E18" s="59"/>
      <c r="F18" s="59"/>
      <c r="G18" s="59"/>
      <c r="H18" s="59">
        <v>16930</v>
      </c>
      <c r="I18" s="61">
        <v>0.75287691166543136</v>
      </c>
    </row>
    <row r="19" spans="1:10" ht="15" x14ac:dyDescent="0.2">
      <c r="A19" s="61" t="s">
        <v>89</v>
      </c>
      <c r="B19" s="59">
        <v>26200</v>
      </c>
      <c r="C19" s="59"/>
      <c r="D19" s="59"/>
      <c r="E19" s="59"/>
      <c r="F19" s="59"/>
      <c r="G19" s="59"/>
      <c r="H19" s="59">
        <v>26200</v>
      </c>
      <c r="I19" s="61">
        <v>1.1651137085430776</v>
      </c>
    </row>
    <row r="20" spans="1:10" ht="15" x14ac:dyDescent="0.2">
      <c r="A20" s="61" t="s">
        <v>109</v>
      </c>
      <c r="B20" s="59">
        <v>77650</v>
      </c>
      <c r="C20" s="59"/>
      <c r="D20" s="59"/>
      <c r="E20" s="59"/>
      <c r="F20" s="59"/>
      <c r="G20" s="59"/>
      <c r="H20" s="59">
        <v>77650</v>
      </c>
      <c r="I20" s="61">
        <v>3.4530946361973269</v>
      </c>
    </row>
    <row r="21" spans="1:10" s="2" customFormat="1" ht="15" x14ac:dyDescent="0.2">
      <c r="A21" s="61" t="s">
        <v>235</v>
      </c>
      <c r="B21" s="59"/>
      <c r="C21" s="59"/>
      <c r="D21" s="59"/>
      <c r="E21" s="59"/>
      <c r="F21" s="59">
        <v>104000</v>
      </c>
      <c r="G21" s="59"/>
      <c r="H21" s="59">
        <v>104000</v>
      </c>
      <c r="I21" s="61">
        <v>4.624878843071758</v>
      </c>
    </row>
    <row r="22" spans="1:10" s="2" customFormat="1" ht="14.25" customHeight="1" x14ac:dyDescent="0.2">
      <c r="A22" s="61" t="s">
        <v>93</v>
      </c>
      <c r="B22" s="59">
        <v>12800</v>
      </c>
      <c r="C22" s="59"/>
      <c r="D22" s="59"/>
      <c r="E22" s="59"/>
      <c r="F22" s="59"/>
      <c r="G22" s="59"/>
      <c r="H22" s="59">
        <v>12800</v>
      </c>
      <c r="I22" s="61">
        <v>0.56921585760883175</v>
      </c>
    </row>
    <row r="23" spans="1:10" s="2" customFormat="1" ht="15" x14ac:dyDescent="0.2">
      <c r="A23" s="61" t="s">
        <v>76</v>
      </c>
      <c r="B23" s="59">
        <v>51350.404999999999</v>
      </c>
      <c r="C23" s="59"/>
      <c r="D23" s="59"/>
      <c r="E23" s="59"/>
      <c r="F23" s="59"/>
      <c r="G23" s="59"/>
      <c r="H23" s="59">
        <v>51350.404999999999</v>
      </c>
      <c r="I23" s="61">
        <v>2.2835519391121752</v>
      </c>
    </row>
    <row r="24" spans="1:10" ht="15" x14ac:dyDescent="0.2">
      <c r="A24" s="61" t="s">
        <v>73</v>
      </c>
      <c r="B24" s="59">
        <v>150400.49</v>
      </c>
      <c r="C24" s="59"/>
      <c r="D24" s="59"/>
      <c r="E24" s="59"/>
      <c r="F24" s="59"/>
      <c r="G24" s="59"/>
      <c r="H24" s="59">
        <v>150400.49</v>
      </c>
      <c r="I24" s="61">
        <v>6.6883081171983223</v>
      </c>
    </row>
    <row r="25" spans="1:10" ht="15" x14ac:dyDescent="0.2">
      <c r="A25" s="61" t="s">
        <v>236</v>
      </c>
      <c r="B25" s="59">
        <v>86999.856</v>
      </c>
      <c r="C25" s="59"/>
      <c r="D25" s="59"/>
      <c r="E25" s="59"/>
      <c r="F25" s="59"/>
      <c r="G25" s="59"/>
      <c r="H25" s="59">
        <v>86999.856</v>
      </c>
      <c r="I25" s="61">
        <v>3.86888262850663</v>
      </c>
    </row>
    <row r="26" spans="1:10" s="2" customFormat="1" ht="15" x14ac:dyDescent="0.2">
      <c r="A26" s="61" t="s">
        <v>215</v>
      </c>
      <c r="B26" s="59">
        <v>79496.62</v>
      </c>
      <c r="C26" s="59"/>
      <c r="D26" s="59"/>
      <c r="E26" s="59"/>
      <c r="F26" s="59"/>
      <c r="G26" s="59"/>
      <c r="H26" s="59">
        <v>79496.62</v>
      </c>
      <c r="I26" s="61">
        <v>3.5352138070549537</v>
      </c>
      <c r="J26"/>
    </row>
    <row r="27" spans="1:10" s="2" customFormat="1" ht="15" x14ac:dyDescent="0.2">
      <c r="A27" s="61" t="s">
        <v>61</v>
      </c>
      <c r="B27" s="59">
        <v>167426</v>
      </c>
      <c r="C27" s="59"/>
      <c r="D27" s="59"/>
      <c r="E27" s="59"/>
      <c r="F27" s="59">
        <v>20710</v>
      </c>
      <c r="G27" s="59"/>
      <c r="H27" s="59">
        <v>188136</v>
      </c>
      <c r="I27" s="61">
        <v>8.3664058271168109</v>
      </c>
      <c r="J27"/>
    </row>
    <row r="28" spans="1:10" s="2" customFormat="1" ht="15" x14ac:dyDescent="0.2">
      <c r="A28" s="61" t="s">
        <v>193</v>
      </c>
      <c r="B28" s="59">
        <v>6350</v>
      </c>
      <c r="C28" s="59"/>
      <c r="D28" s="59"/>
      <c r="E28" s="59"/>
      <c r="F28" s="59"/>
      <c r="G28" s="59"/>
      <c r="H28" s="59">
        <v>6350</v>
      </c>
      <c r="I28" s="61">
        <v>0.28238442936063141</v>
      </c>
    </row>
    <row r="29" spans="1:10" s="2" customFormat="1" ht="15" x14ac:dyDescent="0.2">
      <c r="A29" s="61" t="s">
        <v>198</v>
      </c>
      <c r="B29" s="59">
        <v>8748</v>
      </c>
      <c r="C29" s="59"/>
      <c r="D29" s="59"/>
      <c r="E29" s="59"/>
      <c r="F29" s="59"/>
      <c r="G29" s="59"/>
      <c r="H29" s="59">
        <v>8748</v>
      </c>
      <c r="I29" s="61">
        <v>0.38902346268453597</v>
      </c>
    </row>
    <row r="30" spans="1:10" ht="15" x14ac:dyDescent="0.2">
      <c r="A30" s="61" t="s">
        <v>119</v>
      </c>
      <c r="B30" s="59">
        <v>31360</v>
      </c>
      <c r="C30" s="59"/>
      <c r="D30" s="59"/>
      <c r="E30" s="59"/>
      <c r="F30" s="59"/>
      <c r="G30" s="59"/>
      <c r="H30" s="59">
        <v>31360</v>
      </c>
      <c r="I30" s="61">
        <v>1.3945788511416377</v>
      </c>
    </row>
    <row r="31" spans="1:10" ht="15" x14ac:dyDescent="0.2">
      <c r="A31" s="61" t="s">
        <v>237</v>
      </c>
      <c r="B31" s="59">
        <v>110749</v>
      </c>
      <c r="C31" s="59"/>
      <c r="D31" s="59"/>
      <c r="E31" s="59"/>
      <c r="F31" s="59"/>
      <c r="G31" s="59"/>
      <c r="H31" s="59">
        <v>110749</v>
      </c>
      <c r="I31" s="61">
        <v>4.9250067979937899</v>
      </c>
    </row>
    <row r="32" spans="1:10" ht="15" x14ac:dyDescent="0.2">
      <c r="A32" s="61" t="s">
        <v>238</v>
      </c>
      <c r="B32" s="59">
        <v>13680</v>
      </c>
      <c r="C32" s="59"/>
      <c r="D32" s="59"/>
      <c r="E32" s="59"/>
      <c r="F32" s="59"/>
      <c r="G32" s="59"/>
      <c r="H32" s="59">
        <v>13680</v>
      </c>
      <c r="I32" s="61">
        <v>0.60834944781943889</v>
      </c>
    </row>
    <row r="33" spans="1:9" ht="15" x14ac:dyDescent="0.2">
      <c r="A33" s="61" t="s">
        <v>239</v>
      </c>
      <c r="B33" s="59">
        <v>24200</v>
      </c>
      <c r="C33" s="59"/>
      <c r="D33" s="59"/>
      <c r="E33" s="59"/>
      <c r="F33" s="59"/>
      <c r="G33" s="59"/>
      <c r="H33" s="59">
        <v>24200</v>
      </c>
      <c r="I33" s="61">
        <v>1.0761737307916976</v>
      </c>
    </row>
    <row r="34" spans="1:9" ht="15" x14ac:dyDescent="0.2">
      <c r="A34" s="61" t="s">
        <v>90</v>
      </c>
      <c r="B34" s="59">
        <v>89448.06</v>
      </c>
      <c r="C34" s="59">
        <v>38100</v>
      </c>
      <c r="D34" s="59"/>
      <c r="E34" s="59"/>
      <c r="F34" s="59"/>
      <c r="G34" s="59"/>
      <c r="H34" s="59">
        <v>127548.06</v>
      </c>
      <c r="I34" s="61">
        <v>5.6720608093158384</v>
      </c>
    </row>
    <row r="35" spans="1:9" ht="15" x14ac:dyDescent="0.2">
      <c r="A35" s="61" t="s">
        <v>102</v>
      </c>
      <c r="B35" s="59">
        <v>51371.009999999995</v>
      </c>
      <c r="C35" s="59"/>
      <c r="D35" s="59"/>
      <c r="E35" s="59"/>
      <c r="F35" s="59"/>
      <c r="G35" s="59"/>
      <c r="H35" s="59">
        <v>51371.009999999995</v>
      </c>
      <c r="I35" s="61">
        <v>2.2844682432329582</v>
      </c>
    </row>
    <row r="36" spans="1:9" ht="15" x14ac:dyDescent="0.2">
      <c r="A36" s="61" t="s">
        <v>74</v>
      </c>
      <c r="B36" s="59"/>
      <c r="C36" s="59"/>
      <c r="D36" s="59"/>
      <c r="E36" s="59"/>
      <c r="F36" s="59"/>
      <c r="G36" s="59">
        <v>14740</v>
      </c>
      <c r="H36" s="59">
        <v>14740</v>
      </c>
      <c r="I36" s="61">
        <v>0.65548763602767035</v>
      </c>
    </row>
    <row r="37" spans="1:9" ht="15" x14ac:dyDescent="0.2">
      <c r="A37" s="61" t="s">
        <v>112</v>
      </c>
      <c r="B37" s="59">
        <v>9840</v>
      </c>
      <c r="C37" s="59"/>
      <c r="D37" s="59"/>
      <c r="E37" s="59"/>
      <c r="F37" s="59"/>
      <c r="G37" s="59"/>
      <c r="H37" s="59">
        <v>9840</v>
      </c>
      <c r="I37" s="61">
        <v>0.43758469053678944</v>
      </c>
    </row>
    <row r="38" spans="1:9" ht="15" x14ac:dyDescent="0.2">
      <c r="A38" s="61" t="s">
        <v>96</v>
      </c>
      <c r="B38" s="59">
        <v>38950</v>
      </c>
      <c r="C38" s="59"/>
      <c r="D38" s="59">
        <v>14890</v>
      </c>
      <c r="E38" s="59"/>
      <c r="F38" s="59">
        <v>67225</v>
      </c>
      <c r="G38" s="59"/>
      <c r="H38" s="59">
        <v>121065</v>
      </c>
      <c r="I38" s="61">
        <v>5.3837592032354076</v>
      </c>
    </row>
    <row r="39" spans="1:9" ht="15" x14ac:dyDescent="0.2">
      <c r="A39" s="61" t="s">
        <v>91</v>
      </c>
      <c r="B39" s="59">
        <v>19488.659999999996</v>
      </c>
      <c r="C39" s="59"/>
      <c r="D39" s="59">
        <v>18940</v>
      </c>
      <c r="E39" s="59"/>
      <c r="F39" s="59"/>
      <c r="G39" s="59"/>
      <c r="H39" s="59">
        <v>38428.659999999996</v>
      </c>
      <c r="I39" s="61">
        <v>1.7089220827076723</v>
      </c>
    </row>
    <row r="40" spans="1:9" ht="15" x14ac:dyDescent="0.2">
      <c r="A40" s="61" t="s">
        <v>114</v>
      </c>
      <c r="B40" s="59">
        <v>58410</v>
      </c>
      <c r="C40" s="59"/>
      <c r="D40" s="59">
        <v>9000</v>
      </c>
      <c r="E40" s="59"/>
      <c r="F40" s="59">
        <v>42810</v>
      </c>
      <c r="G40" s="59"/>
      <c r="H40" s="59">
        <v>110220</v>
      </c>
      <c r="I40" s="61">
        <v>4.9014821738785495</v>
      </c>
    </row>
    <row r="41" spans="1:9" ht="15" x14ac:dyDescent="0.2">
      <c r="A41" s="61" t="s">
        <v>240</v>
      </c>
      <c r="B41" s="59"/>
      <c r="C41" s="59"/>
      <c r="D41" s="59"/>
      <c r="E41" s="59"/>
      <c r="F41" s="59"/>
      <c r="G41" s="59">
        <v>7955</v>
      </c>
      <c r="H41" s="59">
        <v>7955</v>
      </c>
      <c r="I41" s="61">
        <v>0.35375876150611379</v>
      </c>
    </row>
    <row r="42" spans="1:9" ht="15" x14ac:dyDescent="0.2">
      <c r="A42" s="61" t="s">
        <v>221</v>
      </c>
      <c r="B42" s="59">
        <v>12960</v>
      </c>
      <c r="C42" s="59"/>
      <c r="D42" s="59"/>
      <c r="E42" s="59"/>
      <c r="F42" s="59"/>
      <c r="G42" s="59"/>
      <c r="H42" s="59">
        <v>12960</v>
      </c>
      <c r="I42" s="61">
        <v>0.57633105582894217</v>
      </c>
    </row>
    <row r="43" spans="1:9" ht="15" x14ac:dyDescent="0.2">
      <c r="A43" s="61" t="s">
        <v>223</v>
      </c>
      <c r="B43" s="59">
        <v>37000</v>
      </c>
      <c r="C43" s="59"/>
      <c r="D43" s="59"/>
      <c r="E43" s="59"/>
      <c r="F43" s="59"/>
      <c r="G43" s="59"/>
      <c r="H43" s="59">
        <v>37000</v>
      </c>
      <c r="I43" s="61">
        <v>1.6453895884005294</v>
      </c>
    </row>
    <row r="44" spans="1:9" ht="15" x14ac:dyDescent="0.2">
      <c r="A44" s="61" t="s">
        <v>85</v>
      </c>
      <c r="B44" s="59">
        <v>49500</v>
      </c>
      <c r="C44" s="59"/>
      <c r="D44" s="59"/>
      <c r="E44" s="59"/>
      <c r="F44" s="59"/>
      <c r="G44" s="59"/>
      <c r="H44" s="59">
        <v>49500</v>
      </c>
      <c r="I44" s="61">
        <v>2.2012644493466542</v>
      </c>
    </row>
    <row r="45" spans="1:9" ht="15" x14ac:dyDescent="0.2">
      <c r="A45" s="61" t="s">
        <v>121</v>
      </c>
      <c r="B45" s="59">
        <v>32220</v>
      </c>
      <c r="C45" s="59"/>
      <c r="D45" s="59"/>
      <c r="E45" s="59"/>
      <c r="F45" s="59"/>
      <c r="G45" s="59"/>
      <c r="H45" s="59">
        <v>32220</v>
      </c>
      <c r="I45" s="61">
        <v>1.4328230415747312</v>
      </c>
    </row>
    <row r="46" spans="1:9" ht="15" x14ac:dyDescent="0.2">
      <c r="A46" s="61" t="s">
        <v>92</v>
      </c>
      <c r="B46" s="59">
        <v>161950</v>
      </c>
      <c r="C46" s="59"/>
      <c r="D46" s="59"/>
      <c r="E46" s="59"/>
      <c r="F46" s="59"/>
      <c r="G46" s="59"/>
      <c r="H46" s="59">
        <v>161950</v>
      </c>
      <c r="I46" s="61">
        <v>7.2019146984179923</v>
      </c>
    </row>
    <row r="47" spans="1:9" ht="15" x14ac:dyDescent="0.2">
      <c r="A47" s="61" t="s">
        <v>104</v>
      </c>
      <c r="B47" s="59">
        <v>14680.41</v>
      </c>
      <c r="C47" s="59"/>
      <c r="D47" s="59"/>
      <c r="E47" s="59"/>
      <c r="F47" s="59"/>
      <c r="G47" s="59"/>
      <c r="H47" s="59">
        <v>14680.41</v>
      </c>
      <c r="I47" s="61">
        <v>0.65283766939056798</v>
      </c>
    </row>
    <row r="48" spans="1:9" ht="15" x14ac:dyDescent="0.2">
      <c r="A48" s="157" t="s">
        <v>32</v>
      </c>
      <c r="B48" s="156">
        <v>1856727.5559999999</v>
      </c>
      <c r="C48" s="156">
        <v>38100</v>
      </c>
      <c r="D48" s="156">
        <v>57130</v>
      </c>
      <c r="E48" s="156">
        <v>16800</v>
      </c>
      <c r="F48" s="156">
        <v>242145</v>
      </c>
      <c r="G48" s="156">
        <v>37805</v>
      </c>
      <c r="H48" s="156">
        <v>2248707.5559999999</v>
      </c>
      <c r="I48" s="157">
        <v>100</v>
      </c>
    </row>
    <row r="50" spans="1:1" x14ac:dyDescent="0.2">
      <c r="A50" s="50" t="s">
        <v>46</v>
      </c>
    </row>
    <row r="51" spans="1:1" x14ac:dyDescent="0.2">
      <c r="A51" s="50" t="s">
        <v>15</v>
      </c>
    </row>
  </sheetData>
  <phoneticPr fontId="0" type="noConversion"/>
  <pageMargins left="0.78740157480314965" right="0.78740157480314965" top="0.56000000000000005" bottom="0.6" header="0.51181102362204722" footer="0.51181102362204722"/>
  <pageSetup paperSize="9" scale="6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45"/>
  <sheetViews>
    <sheetView zoomScale="70" zoomScaleNormal="70" workbookViewId="0">
      <pane ySplit="5" topLeftCell="A19" activePane="bottomLeft" state="frozen"/>
      <selection pane="bottomLeft" activeCell="K31" sqref="K31"/>
    </sheetView>
  </sheetViews>
  <sheetFormatPr baseColWidth="10" defaultRowHeight="12.75" x14ac:dyDescent="0.2"/>
  <cols>
    <col min="1" max="1" width="36.7109375" customWidth="1"/>
    <col min="2" max="4" width="16.7109375" customWidth="1"/>
    <col min="5" max="6" width="18.5703125" customWidth="1"/>
    <col min="7" max="7" width="17.7109375" customWidth="1"/>
    <col min="8" max="8" width="16.140625" customWidth="1"/>
    <col min="255" max="255" width="36.7109375" customWidth="1"/>
    <col min="256" max="258" width="16.7109375" customWidth="1"/>
    <col min="259" max="260" width="18.5703125" customWidth="1"/>
    <col min="261" max="261" width="16.7109375" customWidth="1"/>
    <col min="262" max="262" width="14.7109375" customWidth="1"/>
    <col min="511" max="511" width="36.7109375" customWidth="1"/>
    <col min="512" max="514" width="16.7109375" customWidth="1"/>
    <col min="515" max="516" width="18.5703125" customWidth="1"/>
    <col min="517" max="517" width="16.7109375" customWidth="1"/>
    <col min="518" max="518" width="14.7109375" customWidth="1"/>
    <col min="767" max="767" width="36.7109375" customWidth="1"/>
    <col min="768" max="770" width="16.7109375" customWidth="1"/>
    <col min="771" max="772" width="18.5703125" customWidth="1"/>
    <col min="773" max="773" width="16.7109375" customWidth="1"/>
    <col min="774" max="774" width="14.7109375" customWidth="1"/>
    <col min="1023" max="1023" width="36.7109375" customWidth="1"/>
    <col min="1024" max="1026" width="16.7109375" customWidth="1"/>
    <col min="1027" max="1028" width="18.5703125" customWidth="1"/>
    <col min="1029" max="1029" width="16.7109375" customWidth="1"/>
    <col min="1030" max="1030" width="14.7109375" customWidth="1"/>
    <col min="1279" max="1279" width="36.7109375" customWidth="1"/>
    <col min="1280" max="1282" width="16.7109375" customWidth="1"/>
    <col min="1283" max="1284" width="18.5703125" customWidth="1"/>
    <col min="1285" max="1285" width="16.7109375" customWidth="1"/>
    <col min="1286" max="1286" width="14.7109375" customWidth="1"/>
    <col min="1535" max="1535" width="36.7109375" customWidth="1"/>
    <col min="1536" max="1538" width="16.7109375" customWidth="1"/>
    <col min="1539" max="1540" width="18.5703125" customWidth="1"/>
    <col min="1541" max="1541" width="16.7109375" customWidth="1"/>
    <col min="1542" max="1542" width="14.7109375" customWidth="1"/>
    <col min="1791" max="1791" width="36.7109375" customWidth="1"/>
    <col min="1792" max="1794" width="16.7109375" customWidth="1"/>
    <col min="1795" max="1796" width="18.5703125" customWidth="1"/>
    <col min="1797" max="1797" width="16.7109375" customWidth="1"/>
    <col min="1798" max="1798" width="14.7109375" customWidth="1"/>
    <col min="2047" max="2047" width="36.7109375" customWidth="1"/>
    <col min="2048" max="2050" width="16.7109375" customWidth="1"/>
    <col min="2051" max="2052" width="18.5703125" customWidth="1"/>
    <col min="2053" max="2053" width="16.7109375" customWidth="1"/>
    <col min="2054" max="2054" width="14.7109375" customWidth="1"/>
    <col min="2303" max="2303" width="36.7109375" customWidth="1"/>
    <col min="2304" max="2306" width="16.7109375" customWidth="1"/>
    <col min="2307" max="2308" width="18.5703125" customWidth="1"/>
    <col min="2309" max="2309" width="16.7109375" customWidth="1"/>
    <col min="2310" max="2310" width="14.7109375" customWidth="1"/>
    <col min="2559" max="2559" width="36.7109375" customWidth="1"/>
    <col min="2560" max="2562" width="16.7109375" customWidth="1"/>
    <col min="2563" max="2564" width="18.5703125" customWidth="1"/>
    <col min="2565" max="2565" width="16.7109375" customWidth="1"/>
    <col min="2566" max="2566" width="14.7109375" customWidth="1"/>
    <col min="2815" max="2815" width="36.7109375" customWidth="1"/>
    <col min="2816" max="2818" width="16.7109375" customWidth="1"/>
    <col min="2819" max="2820" width="18.5703125" customWidth="1"/>
    <col min="2821" max="2821" width="16.7109375" customWidth="1"/>
    <col min="2822" max="2822" width="14.7109375" customWidth="1"/>
    <col min="3071" max="3071" width="36.7109375" customWidth="1"/>
    <col min="3072" max="3074" width="16.7109375" customWidth="1"/>
    <col min="3075" max="3076" width="18.5703125" customWidth="1"/>
    <col min="3077" max="3077" width="16.7109375" customWidth="1"/>
    <col min="3078" max="3078" width="14.7109375" customWidth="1"/>
    <col min="3327" max="3327" width="36.7109375" customWidth="1"/>
    <col min="3328" max="3330" width="16.7109375" customWidth="1"/>
    <col min="3331" max="3332" width="18.5703125" customWidth="1"/>
    <col min="3333" max="3333" width="16.7109375" customWidth="1"/>
    <col min="3334" max="3334" width="14.7109375" customWidth="1"/>
    <col min="3583" max="3583" width="36.7109375" customWidth="1"/>
    <col min="3584" max="3586" width="16.7109375" customWidth="1"/>
    <col min="3587" max="3588" width="18.5703125" customWidth="1"/>
    <col min="3589" max="3589" width="16.7109375" customWidth="1"/>
    <col min="3590" max="3590" width="14.7109375" customWidth="1"/>
    <col min="3839" max="3839" width="36.7109375" customWidth="1"/>
    <col min="3840" max="3842" width="16.7109375" customWidth="1"/>
    <col min="3843" max="3844" width="18.5703125" customWidth="1"/>
    <col min="3845" max="3845" width="16.7109375" customWidth="1"/>
    <col min="3846" max="3846" width="14.7109375" customWidth="1"/>
    <col min="4095" max="4095" width="36.7109375" customWidth="1"/>
    <col min="4096" max="4098" width="16.7109375" customWidth="1"/>
    <col min="4099" max="4100" width="18.5703125" customWidth="1"/>
    <col min="4101" max="4101" width="16.7109375" customWidth="1"/>
    <col min="4102" max="4102" width="14.7109375" customWidth="1"/>
    <col min="4351" max="4351" width="36.7109375" customWidth="1"/>
    <col min="4352" max="4354" width="16.7109375" customWidth="1"/>
    <col min="4355" max="4356" width="18.5703125" customWidth="1"/>
    <col min="4357" max="4357" width="16.7109375" customWidth="1"/>
    <col min="4358" max="4358" width="14.7109375" customWidth="1"/>
    <col min="4607" max="4607" width="36.7109375" customWidth="1"/>
    <col min="4608" max="4610" width="16.7109375" customWidth="1"/>
    <col min="4611" max="4612" width="18.5703125" customWidth="1"/>
    <col min="4613" max="4613" width="16.7109375" customWidth="1"/>
    <col min="4614" max="4614" width="14.7109375" customWidth="1"/>
    <col min="4863" max="4863" width="36.7109375" customWidth="1"/>
    <col min="4864" max="4866" width="16.7109375" customWidth="1"/>
    <col min="4867" max="4868" width="18.5703125" customWidth="1"/>
    <col min="4869" max="4869" width="16.7109375" customWidth="1"/>
    <col min="4870" max="4870" width="14.7109375" customWidth="1"/>
    <col min="5119" max="5119" width="36.7109375" customWidth="1"/>
    <col min="5120" max="5122" width="16.7109375" customWidth="1"/>
    <col min="5123" max="5124" width="18.5703125" customWidth="1"/>
    <col min="5125" max="5125" width="16.7109375" customWidth="1"/>
    <col min="5126" max="5126" width="14.7109375" customWidth="1"/>
    <col min="5375" max="5375" width="36.7109375" customWidth="1"/>
    <col min="5376" max="5378" width="16.7109375" customWidth="1"/>
    <col min="5379" max="5380" width="18.5703125" customWidth="1"/>
    <col min="5381" max="5381" width="16.7109375" customWidth="1"/>
    <col min="5382" max="5382" width="14.7109375" customWidth="1"/>
    <col min="5631" max="5631" width="36.7109375" customWidth="1"/>
    <col min="5632" max="5634" width="16.7109375" customWidth="1"/>
    <col min="5635" max="5636" width="18.5703125" customWidth="1"/>
    <col min="5637" max="5637" width="16.7109375" customWidth="1"/>
    <col min="5638" max="5638" width="14.7109375" customWidth="1"/>
    <col min="5887" max="5887" width="36.7109375" customWidth="1"/>
    <col min="5888" max="5890" width="16.7109375" customWidth="1"/>
    <col min="5891" max="5892" width="18.5703125" customWidth="1"/>
    <col min="5893" max="5893" width="16.7109375" customWidth="1"/>
    <col min="5894" max="5894" width="14.7109375" customWidth="1"/>
    <col min="6143" max="6143" width="36.7109375" customWidth="1"/>
    <col min="6144" max="6146" width="16.7109375" customWidth="1"/>
    <col min="6147" max="6148" width="18.5703125" customWidth="1"/>
    <col min="6149" max="6149" width="16.7109375" customWidth="1"/>
    <col min="6150" max="6150" width="14.7109375" customWidth="1"/>
    <col min="6399" max="6399" width="36.7109375" customWidth="1"/>
    <col min="6400" max="6402" width="16.7109375" customWidth="1"/>
    <col min="6403" max="6404" width="18.5703125" customWidth="1"/>
    <col min="6405" max="6405" width="16.7109375" customWidth="1"/>
    <col min="6406" max="6406" width="14.7109375" customWidth="1"/>
    <col min="6655" max="6655" width="36.7109375" customWidth="1"/>
    <col min="6656" max="6658" width="16.7109375" customWidth="1"/>
    <col min="6659" max="6660" width="18.5703125" customWidth="1"/>
    <col min="6661" max="6661" width="16.7109375" customWidth="1"/>
    <col min="6662" max="6662" width="14.7109375" customWidth="1"/>
    <col min="6911" max="6911" width="36.7109375" customWidth="1"/>
    <col min="6912" max="6914" width="16.7109375" customWidth="1"/>
    <col min="6915" max="6916" width="18.5703125" customWidth="1"/>
    <col min="6917" max="6917" width="16.7109375" customWidth="1"/>
    <col min="6918" max="6918" width="14.7109375" customWidth="1"/>
    <col min="7167" max="7167" width="36.7109375" customWidth="1"/>
    <col min="7168" max="7170" width="16.7109375" customWidth="1"/>
    <col min="7171" max="7172" width="18.5703125" customWidth="1"/>
    <col min="7173" max="7173" width="16.7109375" customWidth="1"/>
    <col min="7174" max="7174" width="14.7109375" customWidth="1"/>
    <col min="7423" max="7423" width="36.7109375" customWidth="1"/>
    <col min="7424" max="7426" width="16.7109375" customWidth="1"/>
    <col min="7427" max="7428" width="18.5703125" customWidth="1"/>
    <col min="7429" max="7429" width="16.7109375" customWidth="1"/>
    <col min="7430" max="7430" width="14.7109375" customWidth="1"/>
    <col min="7679" max="7679" width="36.7109375" customWidth="1"/>
    <col min="7680" max="7682" width="16.7109375" customWidth="1"/>
    <col min="7683" max="7684" width="18.5703125" customWidth="1"/>
    <col min="7685" max="7685" width="16.7109375" customWidth="1"/>
    <col min="7686" max="7686" width="14.7109375" customWidth="1"/>
    <col min="7935" max="7935" width="36.7109375" customWidth="1"/>
    <col min="7936" max="7938" width="16.7109375" customWidth="1"/>
    <col min="7939" max="7940" width="18.5703125" customWidth="1"/>
    <col min="7941" max="7941" width="16.7109375" customWidth="1"/>
    <col min="7942" max="7942" width="14.7109375" customWidth="1"/>
    <col min="8191" max="8191" width="36.7109375" customWidth="1"/>
    <col min="8192" max="8194" width="16.7109375" customWidth="1"/>
    <col min="8195" max="8196" width="18.5703125" customWidth="1"/>
    <col min="8197" max="8197" width="16.7109375" customWidth="1"/>
    <col min="8198" max="8198" width="14.7109375" customWidth="1"/>
    <col min="8447" max="8447" width="36.7109375" customWidth="1"/>
    <col min="8448" max="8450" width="16.7109375" customWidth="1"/>
    <col min="8451" max="8452" width="18.5703125" customWidth="1"/>
    <col min="8453" max="8453" width="16.7109375" customWidth="1"/>
    <col min="8454" max="8454" width="14.7109375" customWidth="1"/>
    <col min="8703" max="8703" width="36.7109375" customWidth="1"/>
    <col min="8704" max="8706" width="16.7109375" customWidth="1"/>
    <col min="8707" max="8708" width="18.5703125" customWidth="1"/>
    <col min="8709" max="8709" width="16.7109375" customWidth="1"/>
    <col min="8710" max="8710" width="14.7109375" customWidth="1"/>
    <col min="8959" max="8959" width="36.7109375" customWidth="1"/>
    <col min="8960" max="8962" width="16.7109375" customWidth="1"/>
    <col min="8963" max="8964" width="18.5703125" customWidth="1"/>
    <col min="8965" max="8965" width="16.7109375" customWidth="1"/>
    <col min="8966" max="8966" width="14.7109375" customWidth="1"/>
    <col min="9215" max="9215" width="36.7109375" customWidth="1"/>
    <col min="9216" max="9218" width="16.7109375" customWidth="1"/>
    <col min="9219" max="9220" width="18.5703125" customWidth="1"/>
    <col min="9221" max="9221" width="16.7109375" customWidth="1"/>
    <col min="9222" max="9222" width="14.7109375" customWidth="1"/>
    <col min="9471" max="9471" width="36.7109375" customWidth="1"/>
    <col min="9472" max="9474" width="16.7109375" customWidth="1"/>
    <col min="9475" max="9476" width="18.5703125" customWidth="1"/>
    <col min="9477" max="9477" width="16.7109375" customWidth="1"/>
    <col min="9478" max="9478" width="14.7109375" customWidth="1"/>
    <col min="9727" max="9727" width="36.7109375" customWidth="1"/>
    <col min="9728" max="9730" width="16.7109375" customWidth="1"/>
    <col min="9731" max="9732" width="18.5703125" customWidth="1"/>
    <col min="9733" max="9733" width="16.7109375" customWidth="1"/>
    <col min="9734" max="9734" width="14.7109375" customWidth="1"/>
    <col min="9983" max="9983" width="36.7109375" customWidth="1"/>
    <col min="9984" max="9986" width="16.7109375" customWidth="1"/>
    <col min="9987" max="9988" width="18.5703125" customWidth="1"/>
    <col min="9989" max="9989" width="16.7109375" customWidth="1"/>
    <col min="9990" max="9990" width="14.7109375" customWidth="1"/>
    <col min="10239" max="10239" width="36.7109375" customWidth="1"/>
    <col min="10240" max="10242" width="16.7109375" customWidth="1"/>
    <col min="10243" max="10244" width="18.5703125" customWidth="1"/>
    <col min="10245" max="10245" width="16.7109375" customWidth="1"/>
    <col min="10246" max="10246" width="14.7109375" customWidth="1"/>
    <col min="10495" max="10495" width="36.7109375" customWidth="1"/>
    <col min="10496" max="10498" width="16.7109375" customWidth="1"/>
    <col min="10499" max="10500" width="18.5703125" customWidth="1"/>
    <col min="10501" max="10501" width="16.7109375" customWidth="1"/>
    <col min="10502" max="10502" width="14.7109375" customWidth="1"/>
    <col min="10751" max="10751" width="36.7109375" customWidth="1"/>
    <col min="10752" max="10754" width="16.7109375" customWidth="1"/>
    <col min="10755" max="10756" width="18.5703125" customWidth="1"/>
    <col min="10757" max="10757" width="16.7109375" customWidth="1"/>
    <col min="10758" max="10758" width="14.7109375" customWidth="1"/>
    <col min="11007" max="11007" width="36.7109375" customWidth="1"/>
    <col min="11008" max="11010" width="16.7109375" customWidth="1"/>
    <col min="11011" max="11012" width="18.5703125" customWidth="1"/>
    <col min="11013" max="11013" width="16.7109375" customWidth="1"/>
    <col min="11014" max="11014" width="14.7109375" customWidth="1"/>
    <col min="11263" max="11263" width="36.7109375" customWidth="1"/>
    <col min="11264" max="11266" width="16.7109375" customWidth="1"/>
    <col min="11267" max="11268" width="18.5703125" customWidth="1"/>
    <col min="11269" max="11269" width="16.7109375" customWidth="1"/>
    <col min="11270" max="11270" width="14.7109375" customWidth="1"/>
    <col min="11519" max="11519" width="36.7109375" customWidth="1"/>
    <col min="11520" max="11522" width="16.7109375" customWidth="1"/>
    <col min="11523" max="11524" width="18.5703125" customWidth="1"/>
    <col min="11525" max="11525" width="16.7109375" customWidth="1"/>
    <col min="11526" max="11526" width="14.7109375" customWidth="1"/>
    <col min="11775" max="11775" width="36.7109375" customWidth="1"/>
    <col min="11776" max="11778" width="16.7109375" customWidth="1"/>
    <col min="11779" max="11780" width="18.5703125" customWidth="1"/>
    <col min="11781" max="11781" width="16.7109375" customWidth="1"/>
    <col min="11782" max="11782" width="14.7109375" customWidth="1"/>
    <col min="12031" max="12031" width="36.7109375" customWidth="1"/>
    <col min="12032" max="12034" width="16.7109375" customWidth="1"/>
    <col min="12035" max="12036" width="18.5703125" customWidth="1"/>
    <col min="12037" max="12037" width="16.7109375" customWidth="1"/>
    <col min="12038" max="12038" width="14.7109375" customWidth="1"/>
    <col min="12287" max="12287" width="36.7109375" customWidth="1"/>
    <col min="12288" max="12290" width="16.7109375" customWidth="1"/>
    <col min="12291" max="12292" width="18.5703125" customWidth="1"/>
    <col min="12293" max="12293" width="16.7109375" customWidth="1"/>
    <col min="12294" max="12294" width="14.7109375" customWidth="1"/>
    <col min="12543" max="12543" width="36.7109375" customWidth="1"/>
    <col min="12544" max="12546" width="16.7109375" customWidth="1"/>
    <col min="12547" max="12548" width="18.5703125" customWidth="1"/>
    <col min="12549" max="12549" width="16.7109375" customWidth="1"/>
    <col min="12550" max="12550" width="14.7109375" customWidth="1"/>
    <col min="12799" max="12799" width="36.7109375" customWidth="1"/>
    <col min="12800" max="12802" width="16.7109375" customWidth="1"/>
    <col min="12803" max="12804" width="18.5703125" customWidth="1"/>
    <col min="12805" max="12805" width="16.7109375" customWidth="1"/>
    <col min="12806" max="12806" width="14.7109375" customWidth="1"/>
    <col min="13055" max="13055" width="36.7109375" customWidth="1"/>
    <col min="13056" max="13058" width="16.7109375" customWidth="1"/>
    <col min="13059" max="13060" width="18.5703125" customWidth="1"/>
    <col min="13061" max="13061" width="16.7109375" customWidth="1"/>
    <col min="13062" max="13062" width="14.7109375" customWidth="1"/>
    <col min="13311" max="13311" width="36.7109375" customWidth="1"/>
    <col min="13312" max="13314" width="16.7109375" customWidth="1"/>
    <col min="13315" max="13316" width="18.5703125" customWidth="1"/>
    <col min="13317" max="13317" width="16.7109375" customWidth="1"/>
    <col min="13318" max="13318" width="14.7109375" customWidth="1"/>
    <col min="13567" max="13567" width="36.7109375" customWidth="1"/>
    <col min="13568" max="13570" width="16.7109375" customWidth="1"/>
    <col min="13571" max="13572" width="18.5703125" customWidth="1"/>
    <col min="13573" max="13573" width="16.7109375" customWidth="1"/>
    <col min="13574" max="13574" width="14.7109375" customWidth="1"/>
    <col min="13823" max="13823" width="36.7109375" customWidth="1"/>
    <col min="13824" max="13826" width="16.7109375" customWidth="1"/>
    <col min="13827" max="13828" width="18.5703125" customWidth="1"/>
    <col min="13829" max="13829" width="16.7109375" customWidth="1"/>
    <col min="13830" max="13830" width="14.7109375" customWidth="1"/>
    <col min="14079" max="14079" width="36.7109375" customWidth="1"/>
    <col min="14080" max="14082" width="16.7109375" customWidth="1"/>
    <col min="14083" max="14084" width="18.5703125" customWidth="1"/>
    <col min="14085" max="14085" width="16.7109375" customWidth="1"/>
    <col min="14086" max="14086" width="14.7109375" customWidth="1"/>
    <col min="14335" max="14335" width="36.7109375" customWidth="1"/>
    <col min="14336" max="14338" width="16.7109375" customWidth="1"/>
    <col min="14339" max="14340" width="18.5703125" customWidth="1"/>
    <col min="14341" max="14341" width="16.7109375" customWidth="1"/>
    <col min="14342" max="14342" width="14.7109375" customWidth="1"/>
    <col min="14591" max="14591" width="36.7109375" customWidth="1"/>
    <col min="14592" max="14594" width="16.7109375" customWidth="1"/>
    <col min="14595" max="14596" width="18.5703125" customWidth="1"/>
    <col min="14597" max="14597" width="16.7109375" customWidth="1"/>
    <col min="14598" max="14598" width="14.7109375" customWidth="1"/>
    <col min="14847" max="14847" width="36.7109375" customWidth="1"/>
    <col min="14848" max="14850" width="16.7109375" customWidth="1"/>
    <col min="14851" max="14852" width="18.5703125" customWidth="1"/>
    <col min="14853" max="14853" width="16.7109375" customWidth="1"/>
    <col min="14854" max="14854" width="14.7109375" customWidth="1"/>
    <col min="15103" max="15103" width="36.7109375" customWidth="1"/>
    <col min="15104" max="15106" width="16.7109375" customWidth="1"/>
    <col min="15107" max="15108" width="18.5703125" customWidth="1"/>
    <col min="15109" max="15109" width="16.7109375" customWidth="1"/>
    <col min="15110" max="15110" width="14.7109375" customWidth="1"/>
    <col min="15359" max="15359" width="36.7109375" customWidth="1"/>
    <col min="15360" max="15362" width="16.7109375" customWidth="1"/>
    <col min="15363" max="15364" width="18.5703125" customWidth="1"/>
    <col min="15365" max="15365" width="16.7109375" customWidth="1"/>
    <col min="15366" max="15366" width="14.7109375" customWidth="1"/>
    <col min="15615" max="15615" width="36.7109375" customWidth="1"/>
    <col min="15616" max="15618" width="16.7109375" customWidth="1"/>
    <col min="15619" max="15620" width="18.5703125" customWidth="1"/>
    <col min="15621" max="15621" width="16.7109375" customWidth="1"/>
    <col min="15622" max="15622" width="14.7109375" customWidth="1"/>
    <col min="15871" max="15871" width="36.7109375" customWidth="1"/>
    <col min="15872" max="15874" width="16.7109375" customWidth="1"/>
    <col min="15875" max="15876" width="18.5703125" customWidth="1"/>
    <col min="15877" max="15877" width="16.7109375" customWidth="1"/>
    <col min="15878" max="15878" width="14.7109375" customWidth="1"/>
    <col min="16127" max="16127" width="36.7109375" customWidth="1"/>
    <col min="16128" max="16130" width="16.7109375" customWidth="1"/>
    <col min="16131" max="16132" width="18.5703125" customWidth="1"/>
    <col min="16133" max="16133" width="16.7109375" customWidth="1"/>
    <col min="16134" max="16134" width="14.7109375" customWidth="1"/>
  </cols>
  <sheetData>
    <row r="1" spans="1:8" s="16" customFormat="1" ht="15" x14ac:dyDescent="0.25">
      <c r="A1" s="116"/>
      <c r="B1" s="116"/>
      <c r="C1" s="117"/>
      <c r="D1" s="117"/>
      <c r="E1" s="118"/>
    </row>
    <row r="2" spans="1:8" s="20" customFormat="1" ht="18" x14ac:dyDescent="0.25">
      <c r="A2" s="21" t="str">
        <f>CONCATENATE("SUBPRODUCTOS EXPORTADOS POR DESTINO DURANTE ENERO - "," ", 'TAPA EMBARQUES'!$C$1," / ",'TAPA EMBARQUES'!$D$2)</f>
        <v xml:space="preserve">SUBPRODUCTOS EXPORTADOS POR DESTINO DURANTE ENERO -   / </v>
      </c>
      <c r="B2" s="65"/>
      <c r="C2" s="65"/>
    </row>
    <row r="3" spans="1:8" s="16" customFormat="1" ht="15" x14ac:dyDescent="0.25">
      <c r="A3" s="119"/>
      <c r="B3" s="119"/>
      <c r="C3" s="120"/>
      <c r="D3" s="120"/>
      <c r="E3" s="121"/>
    </row>
    <row r="4" spans="1:8" ht="18" x14ac:dyDescent="0.25">
      <c r="A4" s="136" t="s">
        <v>29</v>
      </c>
      <c r="B4" s="123" t="s">
        <v>16</v>
      </c>
      <c r="C4" s="123" t="s">
        <v>16</v>
      </c>
      <c r="D4" s="123" t="s">
        <v>16</v>
      </c>
      <c r="E4" s="123" t="s">
        <v>16</v>
      </c>
      <c r="F4" s="123" t="s">
        <v>36</v>
      </c>
      <c r="G4" s="123" t="s">
        <v>0</v>
      </c>
      <c r="H4" s="127" t="s">
        <v>37</v>
      </c>
    </row>
    <row r="5" spans="1:8" ht="18" x14ac:dyDescent="0.25">
      <c r="A5" s="160"/>
      <c r="B5" s="161" t="s">
        <v>4</v>
      </c>
      <c r="C5" s="161" t="s">
        <v>78</v>
      </c>
      <c r="D5" s="161" t="s">
        <v>11</v>
      </c>
      <c r="E5" s="161" t="s">
        <v>3</v>
      </c>
      <c r="F5" s="161"/>
      <c r="G5" s="161"/>
      <c r="H5" s="128"/>
    </row>
    <row r="6" spans="1:8" s="2" customFormat="1" ht="15" x14ac:dyDescent="0.2">
      <c r="A6" s="61" t="s">
        <v>97</v>
      </c>
      <c r="B6" s="59"/>
      <c r="C6" s="59"/>
      <c r="D6" s="59">
        <v>40400</v>
      </c>
      <c r="E6" s="59">
        <v>16588</v>
      </c>
      <c r="F6" s="59"/>
      <c r="G6" s="162">
        <v>56988</v>
      </c>
      <c r="H6" s="99">
        <f>G6*100/G42</f>
        <v>2.7022083469114309</v>
      </c>
    </row>
    <row r="7" spans="1:8" s="2" customFormat="1" ht="15" x14ac:dyDescent="0.2">
      <c r="A7" s="61" t="s">
        <v>71</v>
      </c>
      <c r="B7" s="59">
        <v>30987</v>
      </c>
      <c r="C7" s="59"/>
      <c r="D7" s="59"/>
      <c r="E7" s="59"/>
      <c r="F7" s="59"/>
      <c r="G7" s="162">
        <v>30987</v>
      </c>
      <c r="H7" s="99">
        <f>G7*100/G42</f>
        <v>1.4693151197751195</v>
      </c>
    </row>
    <row r="8" spans="1:8" s="2" customFormat="1" ht="15" x14ac:dyDescent="0.2">
      <c r="A8" s="61" t="s">
        <v>83</v>
      </c>
      <c r="B8" s="59">
        <v>88727.485000000001</v>
      </c>
      <c r="C8" s="59"/>
      <c r="D8" s="59"/>
      <c r="E8" s="59"/>
      <c r="F8" s="59"/>
      <c r="G8" s="162">
        <v>88727.485000000001</v>
      </c>
      <c r="H8" s="99">
        <f>G8*100/G42</f>
        <v>4.2072041581992483</v>
      </c>
    </row>
    <row r="9" spans="1:8" s="2" customFormat="1" ht="15" x14ac:dyDescent="0.2">
      <c r="A9" s="61" t="s">
        <v>88</v>
      </c>
      <c r="B9" s="59"/>
      <c r="C9" s="59"/>
      <c r="D9" s="59"/>
      <c r="E9" s="59"/>
      <c r="F9" s="59">
        <v>40474.495000000003</v>
      </c>
      <c r="G9" s="162">
        <v>40474.495000000003</v>
      </c>
      <c r="H9" s="99">
        <f>G9*100/G42</f>
        <v>1.919185060469309</v>
      </c>
    </row>
    <row r="10" spans="1:8" s="2" customFormat="1" ht="15" x14ac:dyDescent="0.2">
      <c r="A10" s="61" t="s">
        <v>72</v>
      </c>
      <c r="B10" s="59">
        <v>8800</v>
      </c>
      <c r="C10" s="59"/>
      <c r="D10" s="59"/>
      <c r="E10" s="59"/>
      <c r="F10" s="59"/>
      <c r="G10" s="162">
        <v>8800</v>
      </c>
      <c r="H10" s="99">
        <f>G10*100/G42</f>
        <v>0.41727088953500019</v>
      </c>
    </row>
    <row r="11" spans="1:8" s="2" customFormat="1" ht="15" x14ac:dyDescent="0.2">
      <c r="A11" s="61" t="s">
        <v>98</v>
      </c>
      <c r="B11" s="59">
        <v>11280</v>
      </c>
      <c r="C11" s="59"/>
      <c r="D11" s="59"/>
      <c r="E11" s="59"/>
      <c r="F11" s="59"/>
      <c r="G11" s="162">
        <v>11280</v>
      </c>
      <c r="H11" s="99">
        <f>G11*100/G42</f>
        <v>0.53486541294940937</v>
      </c>
    </row>
    <row r="12" spans="1:8" s="2" customFormat="1" ht="15" x14ac:dyDescent="0.2">
      <c r="A12" s="61" t="s">
        <v>115</v>
      </c>
      <c r="B12" s="59">
        <v>19750</v>
      </c>
      <c r="C12" s="59"/>
      <c r="D12" s="59"/>
      <c r="E12" s="59"/>
      <c r="F12" s="59"/>
      <c r="G12" s="162">
        <v>19750</v>
      </c>
      <c r="H12" s="99">
        <f>G12*100/G42</f>
        <v>0.93648864412684707</v>
      </c>
    </row>
    <row r="13" spans="1:8" s="2" customFormat="1" ht="15" x14ac:dyDescent="0.2">
      <c r="A13" s="61" t="s">
        <v>100</v>
      </c>
      <c r="B13" s="59">
        <v>8800</v>
      </c>
      <c r="C13" s="59"/>
      <c r="D13" s="59"/>
      <c r="E13" s="59"/>
      <c r="F13" s="59"/>
      <c r="G13" s="162">
        <v>8800</v>
      </c>
      <c r="H13" s="99">
        <f>G13*100/G42</f>
        <v>0.41727088953500019</v>
      </c>
    </row>
    <row r="14" spans="1:8" s="2" customFormat="1" ht="15" x14ac:dyDescent="0.2">
      <c r="A14" s="61" t="s">
        <v>81</v>
      </c>
      <c r="B14" s="59">
        <v>48399.97</v>
      </c>
      <c r="C14" s="59"/>
      <c r="D14" s="59"/>
      <c r="E14" s="59"/>
      <c r="F14" s="59"/>
      <c r="G14" s="162">
        <v>48399.97</v>
      </c>
      <c r="H14" s="99">
        <f>G14*100/G42</f>
        <v>2.2949884699281049</v>
      </c>
    </row>
    <row r="15" spans="1:8" s="2" customFormat="1" ht="15" x14ac:dyDescent="0.2">
      <c r="A15" s="61" t="s">
        <v>13</v>
      </c>
      <c r="B15" s="59">
        <v>48748.89</v>
      </c>
      <c r="C15" s="59">
        <v>2996</v>
      </c>
      <c r="D15" s="59"/>
      <c r="E15" s="59"/>
      <c r="F15" s="59"/>
      <c r="G15" s="162">
        <v>51744.89</v>
      </c>
      <c r="H15" s="99">
        <f>G15*100/G42</f>
        <v>2.4535950317262198</v>
      </c>
    </row>
    <row r="16" spans="1:8" s="2" customFormat="1" ht="15" x14ac:dyDescent="0.2">
      <c r="A16" s="61" t="s">
        <v>89</v>
      </c>
      <c r="B16" s="59">
        <v>31401</v>
      </c>
      <c r="C16" s="59"/>
      <c r="D16" s="59"/>
      <c r="E16" s="59">
        <v>5500</v>
      </c>
      <c r="F16" s="59"/>
      <c r="G16" s="162">
        <v>36901</v>
      </c>
      <c r="H16" s="99">
        <f>G16*100/G42</f>
        <v>1.7497401244012547</v>
      </c>
    </row>
    <row r="17" spans="1:8" s="2" customFormat="1" ht="15" x14ac:dyDescent="0.2">
      <c r="A17" s="61" t="s">
        <v>109</v>
      </c>
      <c r="B17" s="59">
        <v>34200</v>
      </c>
      <c r="C17" s="59"/>
      <c r="D17" s="59"/>
      <c r="E17" s="59"/>
      <c r="F17" s="59"/>
      <c r="G17" s="162">
        <v>34200</v>
      </c>
      <c r="H17" s="99">
        <f>G17*100/G42</f>
        <v>1.6216664116019326</v>
      </c>
    </row>
    <row r="18" spans="1:8" s="2" customFormat="1" ht="15" x14ac:dyDescent="0.2">
      <c r="A18" s="61" t="s">
        <v>154</v>
      </c>
      <c r="B18" s="59">
        <v>20400</v>
      </c>
      <c r="C18" s="59"/>
      <c r="D18" s="59"/>
      <c r="E18" s="59"/>
      <c r="F18" s="59"/>
      <c r="G18" s="162">
        <v>20400</v>
      </c>
      <c r="H18" s="99">
        <f>G18*100/G42</f>
        <v>0.9673097893765914</v>
      </c>
    </row>
    <row r="19" spans="1:8" s="2" customFormat="1" ht="15" x14ac:dyDescent="0.2">
      <c r="A19" s="61" t="s">
        <v>93</v>
      </c>
      <c r="B19" s="59">
        <v>10999.97</v>
      </c>
      <c r="C19" s="59"/>
      <c r="D19" s="59"/>
      <c r="E19" s="59"/>
      <c r="F19" s="59"/>
      <c r="G19" s="162">
        <v>10999.97</v>
      </c>
      <c r="H19" s="99">
        <f>G19*100/G42</f>
        <v>0.52158718940435411</v>
      </c>
    </row>
    <row r="20" spans="1:8" s="2" customFormat="1" ht="15" x14ac:dyDescent="0.2">
      <c r="A20" s="61" t="s">
        <v>76</v>
      </c>
      <c r="B20" s="59">
        <v>49000</v>
      </c>
      <c r="C20" s="59"/>
      <c r="D20" s="59"/>
      <c r="E20" s="59"/>
      <c r="F20" s="59"/>
      <c r="G20" s="162">
        <v>49000</v>
      </c>
      <c r="H20" s="99">
        <f>G20*100/G42</f>
        <v>2.3234401803653419</v>
      </c>
    </row>
    <row r="21" spans="1:8" s="2" customFormat="1" ht="15" x14ac:dyDescent="0.2">
      <c r="A21" s="61" t="s">
        <v>73</v>
      </c>
      <c r="B21" s="59">
        <v>359036.09000000008</v>
      </c>
      <c r="C21" s="59"/>
      <c r="D21" s="59"/>
      <c r="E21" s="59"/>
      <c r="F21" s="59"/>
      <c r="G21" s="162">
        <v>359036.09000000008</v>
      </c>
      <c r="H21" s="99">
        <f>G21*100/G42</f>
        <v>17.024466891985046</v>
      </c>
    </row>
    <row r="22" spans="1:8" s="2" customFormat="1" ht="15" x14ac:dyDescent="0.2">
      <c r="A22" s="61" t="s">
        <v>61</v>
      </c>
      <c r="B22" s="59">
        <v>227552</v>
      </c>
      <c r="C22" s="59"/>
      <c r="D22" s="59"/>
      <c r="E22" s="59"/>
      <c r="F22" s="59"/>
      <c r="G22" s="162">
        <v>227552</v>
      </c>
      <c r="H22" s="99">
        <f>G22*100/G42</f>
        <v>10.789866529030496</v>
      </c>
    </row>
    <row r="23" spans="1:8" s="2" customFormat="1" ht="15" x14ac:dyDescent="0.2">
      <c r="A23" s="61" t="s">
        <v>119</v>
      </c>
      <c r="B23" s="59">
        <v>13750</v>
      </c>
      <c r="C23" s="59"/>
      <c r="D23" s="59"/>
      <c r="E23" s="59"/>
      <c r="F23" s="59"/>
      <c r="G23" s="162">
        <v>13750</v>
      </c>
      <c r="H23" s="99">
        <f>G23*100/G42</f>
        <v>0.65198576489843785</v>
      </c>
    </row>
    <row r="24" spans="1:8" s="2" customFormat="1" ht="15" x14ac:dyDescent="0.2">
      <c r="A24" s="61" t="s">
        <v>95</v>
      </c>
      <c r="B24" s="59">
        <v>112435.86</v>
      </c>
      <c r="C24" s="59"/>
      <c r="D24" s="59"/>
      <c r="E24" s="59"/>
      <c r="F24" s="59"/>
      <c r="G24" s="162">
        <v>112435.86</v>
      </c>
      <c r="H24" s="99">
        <f>G24*100/G42</f>
        <v>5.3313876497537214</v>
      </c>
    </row>
    <row r="25" spans="1:8" s="2" customFormat="1" ht="15" x14ac:dyDescent="0.2">
      <c r="A25" s="61" t="s">
        <v>152</v>
      </c>
      <c r="B25" s="59">
        <v>9899.08</v>
      </c>
      <c r="C25" s="59"/>
      <c r="D25" s="59"/>
      <c r="E25" s="59"/>
      <c r="F25" s="59"/>
      <c r="G25" s="162">
        <v>9899.08</v>
      </c>
      <c r="H25" s="99">
        <f>G25*100/G42</f>
        <v>0.46938612695206022</v>
      </c>
    </row>
    <row r="26" spans="1:8" s="2" customFormat="1" ht="15" x14ac:dyDescent="0.2">
      <c r="A26" s="61" t="s">
        <v>120</v>
      </c>
      <c r="B26" s="59">
        <v>26248.720000000001</v>
      </c>
      <c r="C26" s="59"/>
      <c r="D26" s="59"/>
      <c r="E26" s="59"/>
      <c r="F26" s="59"/>
      <c r="G26" s="162">
        <v>26248.720000000001</v>
      </c>
      <c r="H26" s="99">
        <f>G26*100/G42</f>
        <v>1.2446394026767216</v>
      </c>
    </row>
    <row r="27" spans="1:8" s="2" customFormat="1" ht="15" x14ac:dyDescent="0.2">
      <c r="A27" s="61" t="s">
        <v>111</v>
      </c>
      <c r="B27" s="59">
        <v>26373.43</v>
      </c>
      <c r="C27" s="59"/>
      <c r="D27" s="59"/>
      <c r="E27" s="59"/>
      <c r="F27" s="59"/>
      <c r="G27" s="162">
        <v>26373.43</v>
      </c>
      <c r="H27" s="99">
        <f>G27*100/G42</f>
        <v>1.2505527950214841</v>
      </c>
    </row>
    <row r="28" spans="1:8" s="2" customFormat="1" ht="15" x14ac:dyDescent="0.2">
      <c r="A28" s="61" t="s">
        <v>90</v>
      </c>
      <c r="B28" s="59">
        <v>135666</v>
      </c>
      <c r="C28" s="59"/>
      <c r="D28" s="59"/>
      <c r="E28" s="59"/>
      <c r="F28" s="59"/>
      <c r="G28" s="162">
        <v>135666</v>
      </c>
      <c r="H28" s="99">
        <f>G28*100/G42</f>
        <v>6.4328946022335609</v>
      </c>
    </row>
    <row r="29" spans="1:8" s="2" customFormat="1" ht="15" x14ac:dyDescent="0.2">
      <c r="A29" s="61" t="s">
        <v>128</v>
      </c>
      <c r="B29" s="59">
        <v>40125.229999999996</v>
      </c>
      <c r="C29" s="59"/>
      <c r="D29" s="59"/>
      <c r="E29" s="59">
        <v>8397</v>
      </c>
      <c r="F29" s="59"/>
      <c r="G29" s="162">
        <v>48522.229999999996</v>
      </c>
      <c r="H29" s="99">
        <f>G29*100/G42</f>
        <v>2.300785690263849</v>
      </c>
    </row>
    <row r="30" spans="1:8" s="2" customFormat="1" ht="15" x14ac:dyDescent="0.2">
      <c r="A30" s="61" t="s">
        <v>112</v>
      </c>
      <c r="B30" s="59">
        <v>8855.43</v>
      </c>
      <c r="C30" s="59"/>
      <c r="D30" s="59">
        <v>10710</v>
      </c>
      <c r="E30" s="59"/>
      <c r="F30" s="59"/>
      <c r="G30" s="162">
        <v>19565.43</v>
      </c>
      <c r="H30" s="99">
        <f>G30*100/G42</f>
        <v>0.92773686139031575</v>
      </c>
    </row>
    <row r="31" spans="1:8" s="2" customFormat="1" ht="15" x14ac:dyDescent="0.2">
      <c r="A31" s="61" t="s">
        <v>96</v>
      </c>
      <c r="B31" s="59">
        <v>20407</v>
      </c>
      <c r="C31" s="59"/>
      <c r="D31" s="59"/>
      <c r="E31" s="59">
        <v>41431.550000000003</v>
      </c>
      <c r="F31" s="59"/>
      <c r="G31" s="162">
        <v>61838.55</v>
      </c>
      <c r="H31" s="99">
        <f>G31*100/G42</f>
        <v>2.9322075870516575</v>
      </c>
    </row>
    <row r="32" spans="1:8" s="2" customFormat="1" ht="15" x14ac:dyDescent="0.2">
      <c r="A32" s="61" t="s">
        <v>91</v>
      </c>
      <c r="B32" s="59">
        <v>103128.04000000001</v>
      </c>
      <c r="C32" s="59">
        <v>11345</v>
      </c>
      <c r="D32" s="59"/>
      <c r="E32" s="59"/>
      <c r="F32" s="59"/>
      <c r="G32" s="162">
        <v>114473.04000000001</v>
      </c>
      <c r="H32" s="99">
        <f>G32*100/G42</f>
        <v>5.4279849123381432</v>
      </c>
    </row>
    <row r="33" spans="1:8" s="2" customFormat="1" ht="15" x14ac:dyDescent="0.2">
      <c r="A33" s="61" t="s">
        <v>113</v>
      </c>
      <c r="B33" s="59">
        <v>61327.44</v>
      </c>
      <c r="C33" s="59"/>
      <c r="D33" s="59"/>
      <c r="E33" s="59"/>
      <c r="F33" s="59"/>
      <c r="G33" s="162">
        <v>61327.44</v>
      </c>
      <c r="H33" s="99">
        <f>G33*100/G42</f>
        <v>2.9079722092845857</v>
      </c>
    </row>
    <row r="34" spans="1:8" s="2" customFormat="1" ht="15" x14ac:dyDescent="0.2">
      <c r="A34" s="61" t="s">
        <v>134</v>
      </c>
      <c r="B34" s="59">
        <v>35089</v>
      </c>
      <c r="C34" s="59"/>
      <c r="D34" s="59"/>
      <c r="E34" s="59"/>
      <c r="F34" s="59"/>
      <c r="G34" s="162">
        <v>35089</v>
      </c>
      <c r="H34" s="99">
        <f>G34*100/G42</f>
        <v>1.6638202548742753</v>
      </c>
    </row>
    <row r="35" spans="1:8" s="2" customFormat="1" ht="15" x14ac:dyDescent="0.2">
      <c r="A35" s="61" t="s">
        <v>114</v>
      </c>
      <c r="B35" s="59">
        <v>53960.17</v>
      </c>
      <c r="C35" s="59"/>
      <c r="D35" s="59"/>
      <c r="E35" s="59"/>
      <c r="F35" s="59"/>
      <c r="G35" s="162">
        <v>53960.17</v>
      </c>
      <c r="H35" s="99">
        <f>G35*100/G42</f>
        <v>2.5586372881090718</v>
      </c>
    </row>
    <row r="36" spans="1:8" s="2" customFormat="1" ht="15" x14ac:dyDescent="0.2">
      <c r="A36" s="61" t="s">
        <v>82</v>
      </c>
      <c r="B36" s="59">
        <v>9997.24</v>
      </c>
      <c r="C36" s="59"/>
      <c r="D36" s="59"/>
      <c r="E36" s="59"/>
      <c r="F36" s="59"/>
      <c r="G36" s="162">
        <v>9997.24</v>
      </c>
      <c r="H36" s="99">
        <f>G36*100/G42</f>
        <v>0.474040594056237</v>
      </c>
    </row>
    <row r="37" spans="1:8" s="2" customFormat="1" ht="15" x14ac:dyDescent="0.2">
      <c r="A37" s="61" t="s">
        <v>77</v>
      </c>
      <c r="B37" s="59">
        <v>32000</v>
      </c>
      <c r="C37" s="59"/>
      <c r="D37" s="59"/>
      <c r="E37" s="59"/>
      <c r="F37" s="59"/>
      <c r="G37" s="162">
        <v>32000</v>
      </c>
      <c r="H37" s="99">
        <f>G37*100/G42</f>
        <v>1.5173486892181824</v>
      </c>
    </row>
    <row r="38" spans="1:8" s="2" customFormat="1" ht="15" x14ac:dyDescent="0.2">
      <c r="A38" s="61" t="s">
        <v>85</v>
      </c>
      <c r="B38" s="59">
        <v>80672</v>
      </c>
      <c r="C38" s="59"/>
      <c r="D38" s="59"/>
      <c r="E38" s="59"/>
      <c r="F38" s="59"/>
      <c r="G38" s="162">
        <v>80672</v>
      </c>
      <c r="H38" s="99">
        <f>G38*100/G42</f>
        <v>3.8252360455190382</v>
      </c>
    </row>
    <row r="39" spans="1:8" s="2" customFormat="1" ht="15" x14ac:dyDescent="0.2">
      <c r="A39" s="61" t="s">
        <v>67</v>
      </c>
      <c r="B39" s="59">
        <v>6212.82</v>
      </c>
      <c r="C39" s="59"/>
      <c r="D39" s="59"/>
      <c r="E39" s="59"/>
      <c r="F39" s="59"/>
      <c r="G39" s="162">
        <v>6212.82</v>
      </c>
      <c r="H39" s="99">
        <f>G39*100/G42</f>
        <v>0.2945941963546409</v>
      </c>
    </row>
    <row r="40" spans="1:8" s="2" customFormat="1" ht="15" x14ac:dyDescent="0.2">
      <c r="A40" s="61" t="s">
        <v>121</v>
      </c>
      <c r="B40" s="59">
        <v>15735.84</v>
      </c>
      <c r="C40" s="59"/>
      <c r="D40" s="59"/>
      <c r="E40" s="59"/>
      <c r="F40" s="59"/>
      <c r="G40" s="162">
        <v>15735.84</v>
      </c>
      <c r="H40" s="99">
        <f>G40*100/G42</f>
        <v>0.74614863117959518</v>
      </c>
    </row>
    <row r="41" spans="1:8" s="2" customFormat="1" ht="15" x14ac:dyDescent="0.2">
      <c r="A41" s="61" t="s">
        <v>92</v>
      </c>
      <c r="B41" s="59">
        <v>99614</v>
      </c>
      <c r="C41" s="59">
        <v>41520</v>
      </c>
      <c r="D41" s="59"/>
      <c r="E41" s="59"/>
      <c r="F41" s="59"/>
      <c r="G41" s="162">
        <v>141134</v>
      </c>
      <c r="H41" s="99">
        <f>G41*100/G42</f>
        <v>6.6921715595037181</v>
      </c>
    </row>
    <row r="42" spans="1:8" s="2" customFormat="1" ht="15.75" x14ac:dyDescent="0.25">
      <c r="A42" s="203" t="s">
        <v>32</v>
      </c>
      <c r="B42" s="156">
        <v>1889579.7050000001</v>
      </c>
      <c r="C42" s="156">
        <v>55861</v>
      </c>
      <c r="D42" s="156">
        <v>51110</v>
      </c>
      <c r="E42" s="156">
        <v>71916.55</v>
      </c>
      <c r="F42" s="156">
        <v>40474.495000000003</v>
      </c>
      <c r="G42" s="206">
        <v>2108941.75</v>
      </c>
      <c r="H42" s="174">
        <f>G42*100/G42</f>
        <v>100</v>
      </c>
    </row>
    <row r="43" spans="1:8" x14ac:dyDescent="0.2">
      <c r="A43" s="50"/>
    </row>
    <row r="44" spans="1:8" x14ac:dyDescent="0.2">
      <c r="A44" s="50" t="s">
        <v>46</v>
      </c>
    </row>
    <row r="45" spans="1:8" x14ac:dyDescent="0.2">
      <c r="A45" s="50" t="s">
        <v>15</v>
      </c>
    </row>
  </sheetData>
  <pageMargins left="0.78740157480314965" right="0.78740157480314965" top="0.56000000000000005" bottom="0.6" header="0.51181102362204722" footer="0.51181102362204722"/>
  <pageSetup paperSize="9" scale="48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pageSetUpPr fitToPage="1"/>
  </sheetPr>
  <dimension ref="A1:I25"/>
  <sheetViews>
    <sheetView zoomScale="70" zoomScaleNormal="70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43.140625" customWidth="1"/>
    <col min="2" max="2" width="18.5703125" customWidth="1"/>
    <col min="3" max="3" width="18.140625" customWidth="1"/>
    <col min="4" max="4" width="18.5703125" customWidth="1"/>
    <col min="5" max="5" width="20.140625" customWidth="1"/>
    <col min="6" max="6" width="18.7109375" customWidth="1"/>
    <col min="7" max="7" width="15.140625" customWidth="1"/>
    <col min="8" max="8" width="15.5703125" customWidth="1"/>
  </cols>
  <sheetData>
    <row r="1" spans="1:9" s="16" customFormat="1" ht="15" x14ac:dyDescent="0.25">
      <c r="A1" s="62"/>
      <c r="B1" s="62"/>
      <c r="C1" s="62"/>
      <c r="D1" s="62"/>
      <c r="E1" s="63"/>
      <c r="F1" s="63"/>
    </row>
    <row r="2" spans="1:9" s="20" customFormat="1" ht="18" x14ac:dyDescent="0.25">
      <c r="A2" s="21" t="s">
        <v>255</v>
      </c>
      <c r="B2" s="65"/>
      <c r="C2" s="65"/>
      <c r="D2" s="65"/>
      <c r="E2" s="65"/>
    </row>
    <row r="3" spans="1:9" s="16" customFormat="1" ht="15.75" thickBot="1" x14ac:dyDescent="0.3">
      <c r="A3" s="62"/>
      <c r="B3" s="62"/>
      <c r="C3" s="62"/>
      <c r="D3" s="62"/>
      <c r="E3" s="63"/>
      <c r="F3" s="63"/>
    </row>
    <row r="4" spans="1:9" ht="18" x14ac:dyDescent="0.25">
      <c r="A4" s="163" t="s">
        <v>30</v>
      </c>
      <c r="B4" s="165" t="s">
        <v>16</v>
      </c>
      <c r="C4" s="165" t="s">
        <v>145</v>
      </c>
      <c r="D4" s="165" t="s">
        <v>145</v>
      </c>
      <c r="E4" s="165" t="s">
        <v>16</v>
      </c>
      <c r="F4" s="165" t="s">
        <v>16</v>
      </c>
      <c r="G4" s="165"/>
      <c r="H4" s="165" t="s">
        <v>0</v>
      </c>
      <c r="I4" s="106" t="s">
        <v>37</v>
      </c>
    </row>
    <row r="5" spans="1:9" ht="17.25" customHeight="1" thickBot="1" x14ac:dyDescent="0.3">
      <c r="A5" s="164"/>
      <c r="B5" s="166" t="s">
        <v>172</v>
      </c>
      <c r="C5" s="166" t="s">
        <v>116</v>
      </c>
      <c r="D5" s="166" t="s">
        <v>35</v>
      </c>
      <c r="E5" s="166" t="s">
        <v>11</v>
      </c>
      <c r="F5" s="166" t="s">
        <v>3</v>
      </c>
      <c r="G5" s="166" t="s">
        <v>36</v>
      </c>
      <c r="H5" s="166"/>
      <c r="I5" s="107"/>
    </row>
    <row r="6" spans="1:9" ht="15" x14ac:dyDescent="0.2">
      <c r="A6" s="25" t="s">
        <v>224</v>
      </c>
      <c r="B6" s="59">
        <v>4120</v>
      </c>
      <c r="C6" s="59">
        <v>38100</v>
      </c>
      <c r="D6" s="59"/>
      <c r="E6" s="59"/>
      <c r="F6" s="59">
        <v>2270</v>
      </c>
      <c r="G6" s="59"/>
      <c r="H6" s="61">
        <v>44490</v>
      </c>
      <c r="I6" s="61">
        <v>1.9784698050794474</v>
      </c>
    </row>
    <row r="7" spans="1:9" ht="15" x14ac:dyDescent="0.2">
      <c r="A7" s="25" t="s">
        <v>170</v>
      </c>
      <c r="B7" s="59">
        <v>297780</v>
      </c>
      <c r="C7" s="59"/>
      <c r="D7" s="59"/>
      <c r="E7" s="59"/>
      <c r="F7" s="59">
        <v>49600</v>
      </c>
      <c r="G7" s="59"/>
      <c r="H7" s="61">
        <v>347380</v>
      </c>
      <c r="I7" s="61">
        <v>15.447984735637185</v>
      </c>
    </row>
    <row r="8" spans="1:9" ht="15" x14ac:dyDescent="0.2">
      <c r="A8" s="25" t="s">
        <v>241</v>
      </c>
      <c r="B8" s="59"/>
      <c r="C8" s="59"/>
      <c r="D8" s="59"/>
      <c r="E8" s="59"/>
      <c r="F8" s="59"/>
      <c r="G8" s="59">
        <v>22695</v>
      </c>
      <c r="H8" s="61">
        <v>22695</v>
      </c>
      <c r="I8" s="61">
        <v>1.0092463975337842</v>
      </c>
    </row>
    <row r="9" spans="1:9" ht="15" x14ac:dyDescent="0.2">
      <c r="A9" s="25" t="s">
        <v>69</v>
      </c>
      <c r="B9" s="59">
        <v>302476.27</v>
      </c>
      <c r="C9" s="59"/>
      <c r="D9" s="59">
        <v>24940</v>
      </c>
      <c r="E9" s="59">
        <v>16800</v>
      </c>
      <c r="F9" s="59">
        <v>41830</v>
      </c>
      <c r="G9" s="59"/>
      <c r="H9" s="59">
        <v>386046.27</v>
      </c>
      <c r="I9" s="61">
        <v>17.16747333240161</v>
      </c>
    </row>
    <row r="10" spans="1:9" ht="15" x14ac:dyDescent="0.2">
      <c r="A10" s="25" t="s">
        <v>242</v>
      </c>
      <c r="B10" s="59"/>
      <c r="C10" s="59"/>
      <c r="D10" s="59"/>
      <c r="E10" s="59"/>
      <c r="F10" s="59">
        <v>9730</v>
      </c>
      <c r="G10" s="59"/>
      <c r="H10" s="59">
        <v>9730</v>
      </c>
      <c r="I10" s="61">
        <v>0.4326929917604635</v>
      </c>
    </row>
    <row r="11" spans="1:9" ht="15" x14ac:dyDescent="0.2">
      <c r="A11" s="25" t="s">
        <v>105</v>
      </c>
      <c r="B11" s="59"/>
      <c r="C11" s="59"/>
      <c r="D11" s="59"/>
      <c r="E11" s="59"/>
      <c r="F11" s="59">
        <v>75850</v>
      </c>
      <c r="G11" s="59"/>
      <c r="H11" s="59">
        <v>75850</v>
      </c>
      <c r="I11" s="61">
        <v>3.3730486562210853</v>
      </c>
    </row>
    <row r="12" spans="1:9" ht="15" x14ac:dyDescent="0.2">
      <c r="A12" s="25" t="s">
        <v>8</v>
      </c>
      <c r="B12" s="59">
        <v>188465.69</v>
      </c>
      <c r="C12" s="59"/>
      <c r="D12" s="59"/>
      <c r="E12" s="59"/>
      <c r="F12" s="59"/>
      <c r="G12" s="59"/>
      <c r="H12" s="59">
        <v>188465.69</v>
      </c>
      <c r="I12" s="61">
        <v>8.3810671377492358</v>
      </c>
    </row>
    <row r="13" spans="1:9" ht="15.75" customHeight="1" x14ac:dyDescent="0.2">
      <c r="A13" s="25" t="s">
        <v>53</v>
      </c>
      <c r="B13" s="59">
        <v>184889.856</v>
      </c>
      <c r="C13" s="59"/>
      <c r="D13" s="59"/>
      <c r="E13" s="59"/>
      <c r="F13" s="59">
        <v>8500</v>
      </c>
      <c r="G13" s="59"/>
      <c r="H13" s="59">
        <v>193389.856</v>
      </c>
      <c r="I13" s="61">
        <v>8.6000447449912887</v>
      </c>
    </row>
    <row r="14" spans="1:9" ht="15.75" customHeight="1" x14ac:dyDescent="0.2">
      <c r="A14" s="25" t="s">
        <v>199</v>
      </c>
      <c r="B14" s="59">
        <v>2500</v>
      </c>
      <c r="C14" s="59"/>
      <c r="D14" s="59">
        <v>32190</v>
      </c>
      <c r="E14" s="59"/>
      <c r="F14" s="59"/>
      <c r="G14" s="59"/>
      <c r="H14" s="59">
        <v>34690</v>
      </c>
      <c r="I14" s="61">
        <v>1.5426639140976854</v>
      </c>
    </row>
    <row r="15" spans="1:9" ht="15.75" customHeight="1" x14ac:dyDescent="0.2">
      <c r="A15" s="25" t="s">
        <v>10</v>
      </c>
      <c r="B15" s="59">
        <v>277916</v>
      </c>
      <c r="C15" s="59"/>
      <c r="D15" s="59"/>
      <c r="E15" s="59"/>
      <c r="F15" s="59"/>
      <c r="G15" s="59"/>
      <c r="H15" s="59">
        <v>277916</v>
      </c>
      <c r="I15" s="61">
        <v>12.358921428376258</v>
      </c>
    </row>
    <row r="16" spans="1:9" ht="15.75" customHeight="1" x14ac:dyDescent="0.2">
      <c r="A16" s="25" t="s">
        <v>232</v>
      </c>
      <c r="B16" s="59"/>
      <c r="C16" s="59"/>
      <c r="D16" s="59"/>
      <c r="E16" s="59"/>
      <c r="F16" s="59"/>
      <c r="G16" s="59">
        <v>15110</v>
      </c>
      <c r="H16" s="59">
        <v>15110</v>
      </c>
      <c r="I16" s="61">
        <v>0.6719415319116756</v>
      </c>
    </row>
    <row r="17" spans="1:9" ht="15" x14ac:dyDescent="0.2">
      <c r="A17" s="25" t="s">
        <v>243</v>
      </c>
      <c r="B17" s="59">
        <v>5586</v>
      </c>
      <c r="C17" s="59"/>
      <c r="D17" s="59"/>
      <c r="E17" s="59"/>
      <c r="F17" s="59"/>
      <c r="G17" s="59"/>
      <c r="H17" s="59">
        <v>5586</v>
      </c>
      <c r="I17" s="61">
        <v>0.24840935785960425</v>
      </c>
    </row>
    <row r="18" spans="1:9" ht="15" x14ac:dyDescent="0.2">
      <c r="A18" s="25" t="s">
        <v>233</v>
      </c>
      <c r="B18" s="59">
        <v>331787</v>
      </c>
      <c r="C18" s="59"/>
      <c r="D18" s="59"/>
      <c r="E18" s="59"/>
      <c r="F18" s="59">
        <v>5890</v>
      </c>
      <c r="G18" s="59"/>
      <c r="H18" s="59">
        <v>337677</v>
      </c>
      <c r="I18" s="61">
        <v>15.016492433576365</v>
      </c>
    </row>
    <row r="19" spans="1:9" ht="15" x14ac:dyDescent="0.2">
      <c r="A19" s="25" t="s">
        <v>171</v>
      </c>
      <c r="B19" s="59"/>
      <c r="C19" s="59"/>
      <c r="D19" s="59"/>
      <c r="E19" s="59"/>
      <c r="F19" s="59">
        <v>32650</v>
      </c>
      <c r="G19" s="59"/>
      <c r="H19" s="59">
        <v>32650</v>
      </c>
      <c r="I19" s="61">
        <v>1.4519451367912779</v>
      </c>
    </row>
    <row r="20" spans="1:9" ht="15" x14ac:dyDescent="0.2">
      <c r="A20" s="25" t="s">
        <v>107</v>
      </c>
      <c r="B20" s="59">
        <v>226164.74</v>
      </c>
      <c r="C20" s="59"/>
      <c r="D20" s="59"/>
      <c r="E20" s="59"/>
      <c r="F20" s="59">
        <v>15825</v>
      </c>
      <c r="G20" s="59"/>
      <c r="H20" s="59">
        <v>241989.74</v>
      </c>
      <c r="I20" s="61">
        <v>10.761281045831112</v>
      </c>
    </row>
    <row r="21" spans="1:9" ht="15" x14ac:dyDescent="0.2">
      <c r="A21" s="25" t="s">
        <v>176</v>
      </c>
      <c r="B21" s="59">
        <v>35042</v>
      </c>
      <c r="C21" s="59"/>
      <c r="D21" s="59"/>
      <c r="E21" s="59"/>
      <c r="F21" s="59"/>
      <c r="G21" s="59"/>
      <c r="H21" s="59">
        <v>35042</v>
      </c>
      <c r="I21" s="61">
        <v>1.5583173501819283</v>
      </c>
    </row>
    <row r="22" spans="1:9" ht="15" x14ac:dyDescent="0.2">
      <c r="A22" s="159" t="s">
        <v>32</v>
      </c>
      <c r="B22" s="156">
        <v>1856727.5560000001</v>
      </c>
      <c r="C22" s="156">
        <v>38100</v>
      </c>
      <c r="D22" s="156">
        <v>57130</v>
      </c>
      <c r="E22" s="156">
        <v>16800</v>
      </c>
      <c r="F22" s="156">
        <v>242145</v>
      </c>
      <c r="G22" s="156">
        <v>37805</v>
      </c>
      <c r="H22" s="156">
        <v>2248707.5559999999</v>
      </c>
      <c r="I22" s="157">
        <v>100</v>
      </c>
    </row>
    <row r="24" spans="1:9" x14ac:dyDescent="0.2">
      <c r="A24" s="50" t="s">
        <v>46</v>
      </c>
    </row>
    <row r="25" spans="1:9" x14ac:dyDescent="0.2">
      <c r="A25" s="50" t="s">
        <v>15</v>
      </c>
    </row>
  </sheetData>
  <phoneticPr fontId="0" type="noConversion"/>
  <pageMargins left="0.54" right="0.31" top="0.98425196850393704" bottom="0.98425196850393704" header="0.51181102362204722" footer="0.51181102362204722"/>
  <pageSetup paperSize="9" scale="7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30"/>
  <sheetViews>
    <sheetView zoomScale="70" zoomScaleNormal="70" workbookViewId="0">
      <pane ySplit="5" topLeftCell="A6" activePane="bottomLeft" state="frozen"/>
      <selection pane="bottomLeft" activeCell="G31" sqref="G31"/>
    </sheetView>
  </sheetViews>
  <sheetFormatPr baseColWidth="10" defaultRowHeight="12.75" x14ac:dyDescent="0.2"/>
  <cols>
    <col min="1" max="1" width="52" customWidth="1"/>
    <col min="2" max="2" width="16.7109375" customWidth="1"/>
    <col min="3" max="3" width="19.140625" customWidth="1"/>
    <col min="4" max="7" width="16.7109375" customWidth="1"/>
    <col min="8" max="8" width="17.5703125" customWidth="1"/>
    <col min="255" max="255" width="52" customWidth="1"/>
    <col min="256" max="261" width="16.7109375" customWidth="1"/>
    <col min="262" max="262" width="14.85546875" customWidth="1"/>
    <col min="511" max="511" width="52" customWidth="1"/>
    <col min="512" max="517" width="16.7109375" customWidth="1"/>
    <col min="518" max="518" width="14.85546875" customWidth="1"/>
    <col min="767" max="767" width="52" customWidth="1"/>
    <col min="768" max="773" width="16.7109375" customWidth="1"/>
    <col min="774" max="774" width="14.85546875" customWidth="1"/>
    <col min="1023" max="1023" width="52" customWidth="1"/>
    <col min="1024" max="1029" width="16.7109375" customWidth="1"/>
    <col min="1030" max="1030" width="14.85546875" customWidth="1"/>
    <col min="1279" max="1279" width="52" customWidth="1"/>
    <col min="1280" max="1285" width="16.7109375" customWidth="1"/>
    <col min="1286" max="1286" width="14.85546875" customWidth="1"/>
    <col min="1535" max="1535" width="52" customWidth="1"/>
    <col min="1536" max="1541" width="16.7109375" customWidth="1"/>
    <col min="1542" max="1542" width="14.85546875" customWidth="1"/>
    <col min="1791" max="1791" width="52" customWidth="1"/>
    <col min="1792" max="1797" width="16.7109375" customWidth="1"/>
    <col min="1798" max="1798" width="14.85546875" customWidth="1"/>
    <col min="2047" max="2047" width="52" customWidth="1"/>
    <col min="2048" max="2053" width="16.7109375" customWidth="1"/>
    <col min="2054" max="2054" width="14.85546875" customWidth="1"/>
    <col min="2303" max="2303" width="52" customWidth="1"/>
    <col min="2304" max="2309" width="16.7109375" customWidth="1"/>
    <col min="2310" max="2310" width="14.85546875" customWidth="1"/>
    <col min="2559" max="2559" width="52" customWidth="1"/>
    <col min="2560" max="2565" width="16.7109375" customWidth="1"/>
    <col min="2566" max="2566" width="14.85546875" customWidth="1"/>
    <col min="2815" max="2815" width="52" customWidth="1"/>
    <col min="2816" max="2821" width="16.7109375" customWidth="1"/>
    <col min="2822" max="2822" width="14.85546875" customWidth="1"/>
    <col min="3071" max="3071" width="52" customWidth="1"/>
    <col min="3072" max="3077" width="16.7109375" customWidth="1"/>
    <col min="3078" max="3078" width="14.85546875" customWidth="1"/>
    <col min="3327" max="3327" width="52" customWidth="1"/>
    <col min="3328" max="3333" width="16.7109375" customWidth="1"/>
    <col min="3334" max="3334" width="14.85546875" customWidth="1"/>
    <col min="3583" max="3583" width="52" customWidth="1"/>
    <col min="3584" max="3589" width="16.7109375" customWidth="1"/>
    <col min="3590" max="3590" width="14.85546875" customWidth="1"/>
    <col min="3839" max="3839" width="52" customWidth="1"/>
    <col min="3840" max="3845" width="16.7109375" customWidth="1"/>
    <col min="3846" max="3846" width="14.85546875" customWidth="1"/>
    <col min="4095" max="4095" width="52" customWidth="1"/>
    <col min="4096" max="4101" width="16.7109375" customWidth="1"/>
    <col min="4102" max="4102" width="14.85546875" customWidth="1"/>
    <col min="4351" max="4351" width="52" customWidth="1"/>
    <col min="4352" max="4357" width="16.7109375" customWidth="1"/>
    <col min="4358" max="4358" width="14.85546875" customWidth="1"/>
    <col min="4607" max="4607" width="52" customWidth="1"/>
    <col min="4608" max="4613" width="16.7109375" customWidth="1"/>
    <col min="4614" max="4614" width="14.85546875" customWidth="1"/>
    <col min="4863" max="4863" width="52" customWidth="1"/>
    <col min="4864" max="4869" width="16.7109375" customWidth="1"/>
    <col min="4870" max="4870" width="14.85546875" customWidth="1"/>
    <col min="5119" max="5119" width="52" customWidth="1"/>
    <col min="5120" max="5125" width="16.7109375" customWidth="1"/>
    <col min="5126" max="5126" width="14.85546875" customWidth="1"/>
    <col min="5375" max="5375" width="52" customWidth="1"/>
    <col min="5376" max="5381" width="16.7109375" customWidth="1"/>
    <col min="5382" max="5382" width="14.85546875" customWidth="1"/>
    <col min="5631" max="5631" width="52" customWidth="1"/>
    <col min="5632" max="5637" width="16.7109375" customWidth="1"/>
    <col min="5638" max="5638" width="14.85546875" customWidth="1"/>
    <col min="5887" max="5887" width="52" customWidth="1"/>
    <col min="5888" max="5893" width="16.7109375" customWidth="1"/>
    <col min="5894" max="5894" width="14.85546875" customWidth="1"/>
    <col min="6143" max="6143" width="52" customWidth="1"/>
    <col min="6144" max="6149" width="16.7109375" customWidth="1"/>
    <col min="6150" max="6150" width="14.85546875" customWidth="1"/>
    <col min="6399" max="6399" width="52" customWidth="1"/>
    <col min="6400" max="6405" width="16.7109375" customWidth="1"/>
    <col min="6406" max="6406" width="14.85546875" customWidth="1"/>
    <col min="6655" max="6655" width="52" customWidth="1"/>
    <col min="6656" max="6661" width="16.7109375" customWidth="1"/>
    <col min="6662" max="6662" width="14.85546875" customWidth="1"/>
    <col min="6911" max="6911" width="52" customWidth="1"/>
    <col min="6912" max="6917" width="16.7109375" customWidth="1"/>
    <col min="6918" max="6918" width="14.85546875" customWidth="1"/>
    <col min="7167" max="7167" width="52" customWidth="1"/>
    <col min="7168" max="7173" width="16.7109375" customWidth="1"/>
    <col min="7174" max="7174" width="14.85546875" customWidth="1"/>
    <col min="7423" max="7423" width="52" customWidth="1"/>
    <col min="7424" max="7429" width="16.7109375" customWidth="1"/>
    <col min="7430" max="7430" width="14.85546875" customWidth="1"/>
    <col min="7679" max="7679" width="52" customWidth="1"/>
    <col min="7680" max="7685" width="16.7109375" customWidth="1"/>
    <col min="7686" max="7686" width="14.85546875" customWidth="1"/>
    <col min="7935" max="7935" width="52" customWidth="1"/>
    <col min="7936" max="7941" width="16.7109375" customWidth="1"/>
    <col min="7942" max="7942" width="14.85546875" customWidth="1"/>
    <col min="8191" max="8191" width="52" customWidth="1"/>
    <col min="8192" max="8197" width="16.7109375" customWidth="1"/>
    <col min="8198" max="8198" width="14.85546875" customWidth="1"/>
    <col min="8447" max="8447" width="52" customWidth="1"/>
    <col min="8448" max="8453" width="16.7109375" customWidth="1"/>
    <col min="8454" max="8454" width="14.85546875" customWidth="1"/>
    <col min="8703" max="8703" width="52" customWidth="1"/>
    <col min="8704" max="8709" width="16.7109375" customWidth="1"/>
    <col min="8710" max="8710" width="14.85546875" customWidth="1"/>
    <col min="8959" max="8959" width="52" customWidth="1"/>
    <col min="8960" max="8965" width="16.7109375" customWidth="1"/>
    <col min="8966" max="8966" width="14.85546875" customWidth="1"/>
    <col min="9215" max="9215" width="52" customWidth="1"/>
    <col min="9216" max="9221" width="16.7109375" customWidth="1"/>
    <col min="9222" max="9222" width="14.85546875" customWidth="1"/>
    <col min="9471" max="9471" width="52" customWidth="1"/>
    <col min="9472" max="9477" width="16.7109375" customWidth="1"/>
    <col min="9478" max="9478" width="14.85546875" customWidth="1"/>
    <col min="9727" max="9727" width="52" customWidth="1"/>
    <col min="9728" max="9733" width="16.7109375" customWidth="1"/>
    <col min="9734" max="9734" width="14.85546875" customWidth="1"/>
    <col min="9983" max="9983" width="52" customWidth="1"/>
    <col min="9984" max="9989" width="16.7109375" customWidth="1"/>
    <col min="9990" max="9990" width="14.85546875" customWidth="1"/>
    <col min="10239" max="10239" width="52" customWidth="1"/>
    <col min="10240" max="10245" width="16.7109375" customWidth="1"/>
    <col min="10246" max="10246" width="14.85546875" customWidth="1"/>
    <col min="10495" max="10495" width="52" customWidth="1"/>
    <col min="10496" max="10501" width="16.7109375" customWidth="1"/>
    <col min="10502" max="10502" width="14.85546875" customWidth="1"/>
    <col min="10751" max="10751" width="52" customWidth="1"/>
    <col min="10752" max="10757" width="16.7109375" customWidth="1"/>
    <col min="10758" max="10758" width="14.85546875" customWidth="1"/>
    <col min="11007" max="11007" width="52" customWidth="1"/>
    <col min="11008" max="11013" width="16.7109375" customWidth="1"/>
    <col min="11014" max="11014" width="14.85546875" customWidth="1"/>
    <col min="11263" max="11263" width="52" customWidth="1"/>
    <col min="11264" max="11269" width="16.7109375" customWidth="1"/>
    <col min="11270" max="11270" width="14.85546875" customWidth="1"/>
    <col min="11519" max="11519" width="52" customWidth="1"/>
    <col min="11520" max="11525" width="16.7109375" customWidth="1"/>
    <col min="11526" max="11526" width="14.85546875" customWidth="1"/>
    <col min="11775" max="11775" width="52" customWidth="1"/>
    <col min="11776" max="11781" width="16.7109375" customWidth="1"/>
    <col min="11782" max="11782" width="14.85546875" customWidth="1"/>
    <col min="12031" max="12031" width="52" customWidth="1"/>
    <col min="12032" max="12037" width="16.7109375" customWidth="1"/>
    <col min="12038" max="12038" width="14.85546875" customWidth="1"/>
    <col min="12287" max="12287" width="52" customWidth="1"/>
    <col min="12288" max="12293" width="16.7109375" customWidth="1"/>
    <col min="12294" max="12294" width="14.85546875" customWidth="1"/>
    <col min="12543" max="12543" width="52" customWidth="1"/>
    <col min="12544" max="12549" width="16.7109375" customWidth="1"/>
    <col min="12550" max="12550" width="14.85546875" customWidth="1"/>
    <col min="12799" max="12799" width="52" customWidth="1"/>
    <col min="12800" max="12805" width="16.7109375" customWidth="1"/>
    <col min="12806" max="12806" width="14.85546875" customWidth="1"/>
    <col min="13055" max="13055" width="52" customWidth="1"/>
    <col min="13056" max="13061" width="16.7109375" customWidth="1"/>
    <col min="13062" max="13062" width="14.85546875" customWidth="1"/>
    <col min="13311" max="13311" width="52" customWidth="1"/>
    <col min="13312" max="13317" width="16.7109375" customWidth="1"/>
    <col min="13318" max="13318" width="14.85546875" customWidth="1"/>
    <col min="13567" max="13567" width="52" customWidth="1"/>
    <col min="13568" max="13573" width="16.7109375" customWidth="1"/>
    <col min="13574" max="13574" width="14.85546875" customWidth="1"/>
    <col min="13823" max="13823" width="52" customWidth="1"/>
    <col min="13824" max="13829" width="16.7109375" customWidth="1"/>
    <col min="13830" max="13830" width="14.85546875" customWidth="1"/>
    <col min="14079" max="14079" width="52" customWidth="1"/>
    <col min="14080" max="14085" width="16.7109375" customWidth="1"/>
    <col min="14086" max="14086" width="14.85546875" customWidth="1"/>
    <col min="14335" max="14335" width="52" customWidth="1"/>
    <col min="14336" max="14341" width="16.7109375" customWidth="1"/>
    <col min="14342" max="14342" width="14.85546875" customWidth="1"/>
    <col min="14591" max="14591" width="52" customWidth="1"/>
    <col min="14592" max="14597" width="16.7109375" customWidth="1"/>
    <col min="14598" max="14598" width="14.85546875" customWidth="1"/>
    <col min="14847" max="14847" width="52" customWidth="1"/>
    <col min="14848" max="14853" width="16.7109375" customWidth="1"/>
    <col min="14854" max="14854" width="14.85546875" customWidth="1"/>
    <col min="15103" max="15103" width="52" customWidth="1"/>
    <col min="15104" max="15109" width="16.7109375" customWidth="1"/>
    <col min="15110" max="15110" width="14.85546875" customWidth="1"/>
    <col min="15359" max="15359" width="52" customWidth="1"/>
    <col min="15360" max="15365" width="16.7109375" customWidth="1"/>
    <col min="15366" max="15366" width="14.85546875" customWidth="1"/>
    <col min="15615" max="15615" width="52" customWidth="1"/>
    <col min="15616" max="15621" width="16.7109375" customWidth="1"/>
    <col min="15622" max="15622" width="14.85546875" customWidth="1"/>
    <col min="15871" max="15871" width="52" customWidth="1"/>
    <col min="15872" max="15877" width="16.7109375" customWidth="1"/>
    <col min="15878" max="15878" width="14.85546875" customWidth="1"/>
    <col min="16127" max="16127" width="52" customWidth="1"/>
    <col min="16128" max="16133" width="16.7109375" customWidth="1"/>
    <col min="16134" max="16134" width="14.85546875" customWidth="1"/>
  </cols>
  <sheetData>
    <row r="1" spans="1:8" s="16" customFormat="1" ht="15" x14ac:dyDescent="0.25">
      <c r="A1" s="62"/>
      <c r="B1" s="62"/>
      <c r="C1" s="63"/>
      <c r="D1" s="63"/>
      <c r="E1" s="64"/>
    </row>
    <row r="2" spans="1:8" s="20" customFormat="1" ht="18" x14ac:dyDescent="0.25">
      <c r="A2" s="21" t="str">
        <f>CONCATENATE("SUBPRODUCTOS EXPORTADOS POR FIRMA DURANTE ENERO - "," ", 'TAPA EMBARQUES'!$C$1," / ",'TAPA EMBARQUES'!$D$2)</f>
        <v xml:space="preserve">SUBPRODUCTOS EXPORTADOS POR FIRMA DURANTE ENERO -   / </v>
      </c>
      <c r="B2" s="65"/>
      <c r="C2" s="65"/>
    </row>
    <row r="3" spans="1:8" s="16" customFormat="1" ht="15.75" thickBot="1" x14ac:dyDescent="0.3">
      <c r="A3" s="62"/>
      <c r="B3" s="62"/>
      <c r="C3" s="63"/>
      <c r="D3" s="63"/>
      <c r="E3" s="64"/>
    </row>
    <row r="4" spans="1:8" ht="18" x14ac:dyDescent="0.25">
      <c r="A4" s="168" t="s">
        <v>30</v>
      </c>
      <c r="B4" s="165" t="s">
        <v>16</v>
      </c>
      <c r="C4" s="165" t="s">
        <v>16</v>
      </c>
      <c r="D4" s="165" t="s">
        <v>16</v>
      </c>
      <c r="E4" s="165" t="s">
        <v>16</v>
      </c>
      <c r="F4" s="165" t="s">
        <v>36</v>
      </c>
      <c r="G4" s="165" t="s">
        <v>0</v>
      </c>
      <c r="H4" s="106" t="s">
        <v>37</v>
      </c>
    </row>
    <row r="5" spans="1:8" ht="21" customHeight="1" thickBot="1" x14ac:dyDescent="0.3">
      <c r="A5" s="164"/>
      <c r="B5" s="166" t="s">
        <v>4</v>
      </c>
      <c r="C5" s="166" t="s">
        <v>78</v>
      </c>
      <c r="D5" s="166" t="s">
        <v>11</v>
      </c>
      <c r="E5" s="166" t="s">
        <v>3</v>
      </c>
      <c r="F5" s="166"/>
      <c r="G5" s="166"/>
      <c r="H5" s="107"/>
    </row>
    <row r="6" spans="1:8" ht="15" x14ac:dyDescent="0.2">
      <c r="A6" s="25" t="s">
        <v>9</v>
      </c>
      <c r="B6" s="59">
        <v>3000</v>
      </c>
      <c r="C6" s="59">
        <v>41520</v>
      </c>
      <c r="D6" s="59"/>
      <c r="E6" s="59"/>
      <c r="F6" s="61"/>
      <c r="G6" s="59">
        <v>44520</v>
      </c>
      <c r="H6" s="61">
        <f>G6*100/G27</f>
        <v>2.1110113638747965</v>
      </c>
    </row>
    <row r="7" spans="1:8" ht="15" x14ac:dyDescent="0.2">
      <c r="A7" s="25" t="s">
        <v>170</v>
      </c>
      <c r="B7" s="59">
        <v>190178.09999999998</v>
      </c>
      <c r="C7" s="59"/>
      <c r="D7" s="59"/>
      <c r="E7" s="59">
        <v>17945.55</v>
      </c>
      <c r="F7" s="61"/>
      <c r="G7" s="59">
        <v>208123.64999999997</v>
      </c>
      <c r="H7" s="61">
        <f>G7*100/G27</f>
        <v>9.8686296100876163</v>
      </c>
    </row>
    <row r="8" spans="1:8" ht="15" x14ac:dyDescent="0.2">
      <c r="A8" s="25" t="s">
        <v>68</v>
      </c>
      <c r="B8" s="59">
        <v>31600</v>
      </c>
      <c r="C8" s="59"/>
      <c r="D8" s="59"/>
      <c r="E8" s="59"/>
      <c r="F8" s="61"/>
      <c r="G8" s="59">
        <v>31600</v>
      </c>
      <c r="H8" s="61">
        <f>G8*100/G27</f>
        <v>1.4983818306029553</v>
      </c>
    </row>
    <row r="9" spans="1:8" ht="15" x14ac:dyDescent="0.2">
      <c r="A9" s="25" t="s">
        <v>69</v>
      </c>
      <c r="B9" s="59">
        <v>195758</v>
      </c>
      <c r="C9" s="59"/>
      <c r="D9" s="59"/>
      <c r="E9" s="59">
        <v>22088</v>
      </c>
      <c r="F9" s="61"/>
      <c r="G9" s="59">
        <v>217846</v>
      </c>
      <c r="H9" s="61">
        <f>G9*100/G27</f>
        <v>10.329635704732006</v>
      </c>
    </row>
    <row r="10" spans="1:8" ht="15" x14ac:dyDescent="0.2">
      <c r="A10" s="25" t="s">
        <v>79</v>
      </c>
      <c r="B10" s="59"/>
      <c r="C10" s="59">
        <v>3373</v>
      </c>
      <c r="D10" s="59"/>
      <c r="E10" s="59"/>
      <c r="F10" s="61"/>
      <c r="G10" s="59">
        <v>3373</v>
      </c>
      <c r="H10" s="61">
        <f>G10*100/G27</f>
        <v>0.15993803527290404</v>
      </c>
    </row>
    <row r="11" spans="1:8" ht="15" x14ac:dyDescent="0.2">
      <c r="A11" s="25" t="s">
        <v>8</v>
      </c>
      <c r="B11" s="59">
        <v>296340.57</v>
      </c>
      <c r="C11" s="59"/>
      <c r="D11" s="59"/>
      <c r="E11" s="59"/>
      <c r="F11" s="61">
        <v>8830</v>
      </c>
      <c r="G11" s="59">
        <v>305170.57</v>
      </c>
      <c r="H11" s="61">
        <f>G11*100/G27</f>
        <v>14.4703176367958</v>
      </c>
    </row>
    <row r="12" spans="1:8" ht="15" x14ac:dyDescent="0.2">
      <c r="A12" s="25" t="s">
        <v>155</v>
      </c>
      <c r="B12" s="59"/>
      <c r="C12" s="59"/>
      <c r="D12" s="59"/>
      <c r="E12" s="59"/>
      <c r="F12" s="61">
        <v>9389.4950000000008</v>
      </c>
      <c r="G12" s="59">
        <v>9389.4950000000008</v>
      </c>
      <c r="H12" s="61">
        <f>G12*100/G27</f>
        <v>0.44522306033345876</v>
      </c>
    </row>
    <row r="13" spans="1:8" ht="15" x14ac:dyDescent="0.2">
      <c r="A13" s="25" t="s">
        <v>53</v>
      </c>
      <c r="B13" s="59">
        <v>175477.78</v>
      </c>
      <c r="C13" s="59"/>
      <c r="D13" s="59"/>
      <c r="E13" s="59"/>
      <c r="F13" s="61"/>
      <c r="G13" s="59">
        <v>175477.78</v>
      </c>
      <c r="H13" s="61">
        <f>G13*100/G27</f>
        <v>8.3206556084348939</v>
      </c>
    </row>
    <row r="14" spans="1:8" ht="15" x14ac:dyDescent="0.2">
      <c r="A14" s="25" t="s">
        <v>125</v>
      </c>
      <c r="B14" s="59">
        <v>3396</v>
      </c>
      <c r="C14" s="59"/>
      <c r="D14" s="59"/>
      <c r="E14" s="59"/>
      <c r="F14" s="61"/>
      <c r="G14" s="59">
        <v>3396</v>
      </c>
      <c r="H14" s="61">
        <f>G14*100/G27</f>
        <v>0.16102862964327963</v>
      </c>
    </row>
    <row r="15" spans="1:8" ht="15" x14ac:dyDescent="0.2">
      <c r="A15" s="25" t="s">
        <v>10</v>
      </c>
      <c r="B15" s="59">
        <v>289015</v>
      </c>
      <c r="C15" s="59"/>
      <c r="D15" s="59"/>
      <c r="E15" s="59"/>
      <c r="F15" s="61">
        <v>12450</v>
      </c>
      <c r="G15" s="59">
        <v>301465</v>
      </c>
      <c r="H15" s="61">
        <f>G15*100/G27</f>
        <v>14.294610081098732</v>
      </c>
    </row>
    <row r="16" spans="1:8" ht="15" x14ac:dyDescent="0.2">
      <c r="A16" s="25" t="s">
        <v>150</v>
      </c>
      <c r="B16" s="59"/>
      <c r="C16" s="59"/>
      <c r="D16" s="59">
        <v>25555</v>
      </c>
      <c r="E16" s="59"/>
      <c r="F16" s="61"/>
      <c r="G16" s="59">
        <v>25555</v>
      </c>
      <c r="H16" s="61">
        <f>G16*100/G27</f>
        <v>1.2117451797803329</v>
      </c>
    </row>
    <row r="17" spans="1:8" ht="15" x14ac:dyDescent="0.2">
      <c r="A17" s="25" t="s">
        <v>148</v>
      </c>
      <c r="B17" s="59"/>
      <c r="C17" s="59">
        <v>7727</v>
      </c>
      <c r="D17" s="59"/>
      <c r="E17" s="59"/>
      <c r="F17" s="61"/>
      <c r="G17" s="59">
        <v>7727</v>
      </c>
      <c r="H17" s="61">
        <f>G17*100/G27</f>
        <v>0.36639229129965301</v>
      </c>
    </row>
    <row r="18" spans="1:8" ht="15" x14ac:dyDescent="0.2">
      <c r="A18" s="25" t="s">
        <v>14</v>
      </c>
      <c r="B18" s="59"/>
      <c r="C18" s="59"/>
      <c r="D18" s="59"/>
      <c r="E18" s="59"/>
      <c r="F18" s="61">
        <v>9805</v>
      </c>
      <c r="G18" s="59">
        <v>9805</v>
      </c>
      <c r="H18" s="61">
        <f>G18*100/G27</f>
        <v>0.46492512180575873</v>
      </c>
    </row>
    <row r="19" spans="1:8" ht="15" x14ac:dyDescent="0.2">
      <c r="A19" s="25" t="s">
        <v>117</v>
      </c>
      <c r="B19" s="59"/>
      <c r="C19" s="59"/>
      <c r="D19" s="59">
        <v>25555</v>
      </c>
      <c r="E19" s="59"/>
      <c r="F19" s="61"/>
      <c r="G19" s="59">
        <v>25555</v>
      </c>
      <c r="H19" s="61">
        <f>G19*100/G27</f>
        <v>1.2117451797803329</v>
      </c>
    </row>
    <row r="20" spans="1:8" ht="15" x14ac:dyDescent="0.2">
      <c r="A20" s="25" t="s">
        <v>55</v>
      </c>
      <c r="B20" s="59">
        <v>271039.59999999998</v>
      </c>
      <c r="C20" s="59"/>
      <c r="D20" s="59"/>
      <c r="E20" s="59">
        <v>6496</v>
      </c>
      <c r="F20" s="61"/>
      <c r="G20" s="59">
        <v>277535.59999999998</v>
      </c>
      <c r="H20" s="61">
        <f>G20*100/G27</f>
        <v>13.159946214730681</v>
      </c>
    </row>
    <row r="21" spans="1:8" ht="15" x14ac:dyDescent="0.2">
      <c r="A21" s="25" t="s">
        <v>173</v>
      </c>
      <c r="B21" s="59">
        <v>2611.4</v>
      </c>
      <c r="C21" s="59"/>
      <c r="D21" s="59"/>
      <c r="E21" s="59"/>
      <c r="F21" s="61"/>
      <c r="G21" s="59">
        <v>2611.4</v>
      </c>
      <c r="H21" s="61">
        <f>G21*100/G27</f>
        <v>0.12382513646951131</v>
      </c>
    </row>
    <row r="22" spans="1:8" ht="15" x14ac:dyDescent="0.2">
      <c r="A22" s="25" t="s">
        <v>129</v>
      </c>
      <c r="B22" s="59"/>
      <c r="C22" s="59">
        <v>485</v>
      </c>
      <c r="D22" s="59"/>
      <c r="E22" s="59"/>
      <c r="F22" s="61"/>
      <c r="G22" s="59">
        <v>485</v>
      </c>
      <c r="H22" s="61">
        <f>G22*100/G27</f>
        <v>2.2997316070963079E-2</v>
      </c>
    </row>
    <row r="23" spans="1:8" ht="15" x14ac:dyDescent="0.2">
      <c r="A23" s="25" t="s">
        <v>171</v>
      </c>
      <c r="B23" s="59">
        <v>430173.25500000006</v>
      </c>
      <c r="C23" s="59"/>
      <c r="D23" s="59"/>
      <c r="E23" s="59">
        <v>8397</v>
      </c>
      <c r="F23" s="61"/>
      <c r="G23" s="59">
        <v>438570.25500000006</v>
      </c>
      <c r="H23" s="61">
        <f>G23*100/G27</f>
        <v>20.795750048572945</v>
      </c>
    </row>
    <row r="24" spans="1:8" ht="15" x14ac:dyDescent="0.2">
      <c r="A24" s="25" t="s">
        <v>141</v>
      </c>
      <c r="B24" s="59">
        <v>990</v>
      </c>
      <c r="C24" s="59"/>
      <c r="D24" s="59"/>
      <c r="E24" s="59"/>
      <c r="F24" s="61"/>
      <c r="G24" s="59">
        <v>990</v>
      </c>
      <c r="H24" s="61">
        <f>G24*100/G27</f>
        <v>4.6942975072687521E-2</v>
      </c>
    </row>
    <row r="25" spans="1:8" ht="15" x14ac:dyDescent="0.2">
      <c r="A25" s="25" t="s">
        <v>156</v>
      </c>
      <c r="B25" s="59"/>
      <c r="C25" s="59">
        <v>2756</v>
      </c>
      <c r="D25" s="59"/>
      <c r="E25" s="59"/>
      <c r="F25" s="61"/>
      <c r="G25" s="59">
        <v>2756</v>
      </c>
      <c r="H25" s="61">
        <f>G25*100/G27</f>
        <v>0.13068165585891597</v>
      </c>
    </row>
    <row r="26" spans="1:8" ht="15" x14ac:dyDescent="0.2">
      <c r="A26" s="25" t="s">
        <v>107</v>
      </c>
      <c r="B26" s="59"/>
      <c r="C26" s="59"/>
      <c r="D26" s="59"/>
      <c r="E26" s="59">
        <v>16990</v>
      </c>
      <c r="F26" s="61"/>
      <c r="G26" s="59">
        <v>16990</v>
      </c>
      <c r="H26" s="61">
        <f>G26*100/G27</f>
        <v>0.80561731968177874</v>
      </c>
    </row>
    <row r="27" spans="1:8" ht="15.75" x14ac:dyDescent="0.25">
      <c r="A27" s="167" t="s">
        <v>32</v>
      </c>
      <c r="B27" s="156">
        <v>1889579.7049999998</v>
      </c>
      <c r="C27" s="156">
        <v>55861</v>
      </c>
      <c r="D27" s="156">
        <v>51110</v>
      </c>
      <c r="E27" s="156">
        <v>71916.55</v>
      </c>
      <c r="F27" s="157">
        <v>40474.495000000003</v>
      </c>
      <c r="G27" s="156">
        <v>2108941.75</v>
      </c>
      <c r="H27" s="157">
        <f>G27*100/G27</f>
        <v>100</v>
      </c>
    </row>
    <row r="28" spans="1:8" x14ac:dyDescent="0.2">
      <c r="A28" s="50"/>
    </row>
    <row r="29" spans="1:8" x14ac:dyDescent="0.2">
      <c r="A29" s="169" t="s">
        <v>46</v>
      </c>
      <c r="B29" s="169"/>
    </row>
    <row r="30" spans="1:8" x14ac:dyDescent="0.2">
      <c r="A30" s="169" t="s">
        <v>15</v>
      </c>
      <c r="B30" s="169"/>
    </row>
  </sheetData>
  <pageMargins left="0.54" right="0.31" top="0.98425196850393704" bottom="0.98425196850393704" header="0.51181102362204722" footer="0.51181102362204722"/>
  <pageSetup paperSize="9" scale="6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G24"/>
  <sheetViews>
    <sheetView zoomScale="70" zoomScaleNormal="70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2.28515625" customWidth="1"/>
    <col min="2" max="2" width="48.85546875" customWidth="1"/>
    <col min="3" max="5" width="17.7109375" customWidth="1"/>
    <col min="6" max="6" width="18" customWidth="1"/>
    <col min="7" max="7" width="15.5703125" style="19" customWidth="1"/>
    <col min="8" max="16384" width="11.42578125" style="19"/>
  </cols>
  <sheetData>
    <row r="1" spans="1:7" s="16" customFormat="1" ht="15" x14ac:dyDescent="0.25">
      <c r="A1" s="62"/>
      <c r="B1" s="62"/>
      <c r="C1" s="63"/>
      <c r="D1" s="63"/>
      <c r="E1" s="63"/>
    </row>
    <row r="2" spans="1:7" s="20" customFormat="1" ht="18" x14ac:dyDescent="0.25">
      <c r="A2" s="21" t="s">
        <v>256</v>
      </c>
      <c r="B2" s="65"/>
      <c r="C2" s="65"/>
      <c r="D2" s="65"/>
    </row>
    <row r="3" spans="1:7" s="16" customFormat="1" ht="15.75" thickBot="1" x14ac:dyDescent="0.3">
      <c r="A3" s="92"/>
      <c r="B3" s="92"/>
      <c r="C3" s="93"/>
      <c r="D3" s="93"/>
      <c r="E3" s="93"/>
    </row>
    <row r="4" spans="1:7" s="22" customFormat="1" ht="39" customHeight="1" x14ac:dyDescent="0.25">
      <c r="A4" s="105" t="s">
        <v>21</v>
      </c>
      <c r="B4" s="180" t="s">
        <v>22</v>
      </c>
      <c r="C4" s="175" t="s">
        <v>4</v>
      </c>
      <c r="D4" s="178" t="s">
        <v>3</v>
      </c>
      <c r="E4" s="178" t="s">
        <v>244</v>
      </c>
      <c r="F4" s="165" t="s">
        <v>0</v>
      </c>
      <c r="G4" s="106" t="s">
        <v>37</v>
      </c>
    </row>
    <row r="5" spans="1:7" s="22" customFormat="1" ht="20.25" customHeight="1" thickBot="1" x14ac:dyDescent="0.3">
      <c r="A5" s="182"/>
      <c r="B5" s="181"/>
      <c r="C5" s="176"/>
      <c r="D5" s="179"/>
      <c r="E5" s="179"/>
      <c r="F5" s="166"/>
      <c r="G5" s="107"/>
    </row>
    <row r="6" spans="1:7" ht="15" x14ac:dyDescent="0.2">
      <c r="A6" s="170" t="s">
        <v>7</v>
      </c>
      <c r="B6" s="170" t="s">
        <v>196</v>
      </c>
      <c r="C6" s="171"/>
      <c r="D6" s="171">
        <v>11000</v>
      </c>
      <c r="E6" s="171"/>
      <c r="F6" s="171">
        <v>11000</v>
      </c>
      <c r="G6" s="172">
        <v>2.0458074895152367</v>
      </c>
    </row>
    <row r="7" spans="1:7" s="173" customFormat="1" ht="15" x14ac:dyDescent="0.2">
      <c r="A7" s="157" t="s">
        <v>24</v>
      </c>
      <c r="B7" s="157"/>
      <c r="C7" s="156"/>
      <c r="D7" s="156">
        <v>11000</v>
      </c>
      <c r="E7" s="156"/>
      <c r="F7" s="156">
        <v>11000</v>
      </c>
      <c r="G7" s="174">
        <v>2.0458074895152367</v>
      </c>
    </row>
    <row r="8" spans="1:7" ht="15" x14ac:dyDescent="0.2">
      <c r="A8" s="170" t="s">
        <v>5</v>
      </c>
      <c r="B8" s="170" t="s">
        <v>31</v>
      </c>
      <c r="C8" s="171">
        <v>19200</v>
      </c>
      <c r="D8" s="171"/>
      <c r="E8" s="171"/>
      <c r="F8" s="171">
        <v>19200</v>
      </c>
      <c r="G8" s="172">
        <v>3.570863981699322</v>
      </c>
    </row>
    <row r="9" spans="1:7" s="173" customFormat="1" ht="15" x14ac:dyDescent="0.2">
      <c r="A9" s="170"/>
      <c r="B9" s="170" t="s">
        <v>19</v>
      </c>
      <c r="C9" s="171">
        <v>63150</v>
      </c>
      <c r="D9" s="171"/>
      <c r="E9" s="171"/>
      <c r="F9" s="171">
        <v>63150</v>
      </c>
      <c r="G9" s="172">
        <v>11.744794814807927</v>
      </c>
    </row>
    <row r="10" spans="1:7" s="173" customFormat="1" ht="15" x14ac:dyDescent="0.2">
      <c r="A10" s="157" t="s">
        <v>26</v>
      </c>
      <c r="B10" s="157"/>
      <c r="C10" s="156">
        <v>82350</v>
      </c>
      <c r="D10" s="156"/>
      <c r="E10" s="156"/>
      <c r="F10" s="156">
        <v>82350</v>
      </c>
      <c r="G10" s="174">
        <v>15.315658796507249</v>
      </c>
    </row>
    <row r="11" spans="1:7" s="173" customFormat="1" ht="15" x14ac:dyDescent="0.2">
      <c r="A11" s="170" t="s">
        <v>18</v>
      </c>
      <c r="B11" s="170" t="s">
        <v>70</v>
      </c>
      <c r="C11" s="171">
        <v>25000</v>
      </c>
      <c r="D11" s="171">
        <v>6000</v>
      </c>
      <c r="E11" s="171"/>
      <c r="F11" s="171">
        <v>31000</v>
      </c>
      <c r="G11" s="172">
        <v>5.7654574704520307</v>
      </c>
    </row>
    <row r="12" spans="1:7" s="173" customFormat="1" ht="15" x14ac:dyDescent="0.2">
      <c r="A12" s="170"/>
      <c r="B12" s="170" t="s">
        <v>39</v>
      </c>
      <c r="C12" s="171">
        <v>4810</v>
      </c>
      <c r="D12" s="171">
        <v>5980</v>
      </c>
      <c r="E12" s="171"/>
      <c r="F12" s="171">
        <v>10790</v>
      </c>
      <c r="G12" s="172">
        <v>2.0067511647154004</v>
      </c>
    </row>
    <row r="13" spans="1:7" s="173" customFormat="1" ht="15" x14ac:dyDescent="0.2">
      <c r="A13" s="170"/>
      <c r="B13" s="170" t="s">
        <v>34</v>
      </c>
      <c r="C13" s="171">
        <v>37800</v>
      </c>
      <c r="D13" s="171"/>
      <c r="E13" s="171"/>
      <c r="F13" s="171">
        <v>37800</v>
      </c>
      <c r="G13" s="172">
        <v>7.0301384639705402</v>
      </c>
    </row>
    <row r="14" spans="1:7" s="173" customFormat="1" ht="15" x14ac:dyDescent="0.2">
      <c r="A14" s="170"/>
      <c r="B14" s="170" t="s">
        <v>17</v>
      </c>
      <c r="C14" s="171">
        <v>127310</v>
      </c>
      <c r="D14" s="171">
        <v>1500</v>
      </c>
      <c r="E14" s="171"/>
      <c r="F14" s="171">
        <v>128810</v>
      </c>
      <c r="G14" s="172">
        <v>23.956405702223421</v>
      </c>
    </row>
    <row r="15" spans="1:7" ht="15" x14ac:dyDescent="0.2">
      <c r="A15" s="170"/>
      <c r="B15" s="170" t="s">
        <v>52</v>
      </c>
      <c r="C15" s="171">
        <v>79165</v>
      </c>
      <c r="D15" s="171">
        <v>31670</v>
      </c>
      <c r="E15" s="171"/>
      <c r="F15" s="171">
        <v>110835</v>
      </c>
      <c r="G15" s="172">
        <v>20.613370281856476</v>
      </c>
    </row>
    <row r="16" spans="1:7" s="173" customFormat="1" ht="15" x14ac:dyDescent="0.2">
      <c r="A16" s="170"/>
      <c r="B16" s="170" t="s">
        <v>56</v>
      </c>
      <c r="C16" s="171">
        <v>25000</v>
      </c>
      <c r="D16" s="171"/>
      <c r="E16" s="171"/>
      <c r="F16" s="171">
        <v>25000</v>
      </c>
      <c r="G16" s="172">
        <v>4.6495624761709919</v>
      </c>
    </row>
    <row r="17" spans="1:7" ht="15" x14ac:dyDescent="0.2">
      <c r="A17" s="170"/>
      <c r="B17" s="170" t="s">
        <v>27</v>
      </c>
      <c r="C17" s="171">
        <v>2000</v>
      </c>
      <c r="D17" s="171"/>
      <c r="E17" s="171"/>
      <c r="F17" s="171">
        <v>2000</v>
      </c>
      <c r="G17" s="172">
        <v>0.37196499809367939</v>
      </c>
    </row>
    <row r="18" spans="1:7" s="173" customFormat="1" ht="15" x14ac:dyDescent="0.2">
      <c r="A18" s="170"/>
      <c r="B18" s="170" t="s">
        <v>191</v>
      </c>
      <c r="C18" s="171">
        <v>76600</v>
      </c>
      <c r="D18" s="171"/>
      <c r="E18" s="171"/>
      <c r="F18" s="171">
        <v>76600</v>
      </c>
      <c r="G18" s="172">
        <v>14.246259426987921</v>
      </c>
    </row>
    <row r="19" spans="1:7" ht="15" x14ac:dyDescent="0.2">
      <c r="A19" s="170"/>
      <c r="B19" s="170" t="s">
        <v>66</v>
      </c>
      <c r="C19" s="171">
        <v>12000</v>
      </c>
      <c r="D19" s="171">
        <v>8000</v>
      </c>
      <c r="E19" s="171">
        <v>1500</v>
      </c>
      <c r="F19" s="171">
        <v>21500</v>
      </c>
      <c r="G19" s="172">
        <v>3.9986237295070532</v>
      </c>
    </row>
    <row r="20" spans="1:7" ht="15" x14ac:dyDescent="0.2">
      <c r="A20" s="157" t="s">
        <v>28</v>
      </c>
      <c r="B20" s="157"/>
      <c r="C20" s="156">
        <v>389685</v>
      </c>
      <c r="D20" s="156">
        <v>53150</v>
      </c>
      <c r="E20" s="156">
        <v>1500</v>
      </c>
      <c r="F20" s="156">
        <v>444335</v>
      </c>
      <c r="G20" s="174">
        <v>82.638533713977509</v>
      </c>
    </row>
    <row r="21" spans="1:7" ht="15" x14ac:dyDescent="0.2">
      <c r="A21" s="220" t="s">
        <v>32</v>
      </c>
      <c r="B21" s="220"/>
      <c r="C21" s="156">
        <v>472035</v>
      </c>
      <c r="D21" s="156">
        <v>64150</v>
      </c>
      <c r="E21" s="156">
        <v>1500</v>
      </c>
      <c r="F21" s="156">
        <v>537685</v>
      </c>
      <c r="G21" s="174">
        <v>100</v>
      </c>
    </row>
    <row r="22" spans="1:7" x14ac:dyDescent="0.2">
      <c r="A22" s="50"/>
    </row>
    <row r="23" spans="1:7" x14ac:dyDescent="0.2">
      <c r="A23" s="50" t="s">
        <v>46</v>
      </c>
    </row>
    <row r="24" spans="1:7" x14ac:dyDescent="0.2">
      <c r="A24" s="50" t="s">
        <v>15</v>
      </c>
    </row>
  </sheetData>
  <phoneticPr fontId="0" type="noConversion"/>
  <printOptions gridLines="1" gridLinesSet="0"/>
  <pageMargins left="0.67" right="0.41" top="1" bottom="1" header="0.511811024" footer="0.511811024"/>
  <pageSetup paperSize="9" scale="83" orientation="landscape" horizontalDpi="300" verticalDpi="300" r:id="rId1"/>
  <headerFooter alignWithMargins="0">
    <oddHeader>&amp;A</oddHeader>
    <oddFooter>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42"/>
  <sheetViews>
    <sheetView zoomScale="71" zoomScaleNormal="71" workbookViewId="0">
      <pane ySplit="5" topLeftCell="A6" activePane="bottomLeft" state="frozen"/>
      <selection pane="bottomLeft" activeCell="G32" sqref="G32"/>
    </sheetView>
  </sheetViews>
  <sheetFormatPr baseColWidth="10" defaultRowHeight="12.75" x14ac:dyDescent="0.2"/>
  <cols>
    <col min="1" max="1" width="24.28515625" customWidth="1"/>
    <col min="2" max="2" width="37.28515625" customWidth="1"/>
    <col min="3" max="3" width="18" customWidth="1"/>
    <col min="4" max="4" width="15.42578125" customWidth="1"/>
    <col min="5" max="5" width="17.28515625" customWidth="1"/>
    <col min="6" max="6" width="15.42578125" customWidth="1"/>
    <col min="7" max="7" width="24.85546875" style="19" customWidth="1"/>
    <col min="8" max="8" width="15.140625" style="19" customWidth="1"/>
    <col min="9" max="9" width="17.7109375" style="19" bestFit="1" customWidth="1"/>
    <col min="10" max="10" width="15.42578125" style="19" customWidth="1"/>
    <col min="11" max="11" width="14.42578125" style="19" customWidth="1"/>
    <col min="12" max="250" width="11.42578125" style="19"/>
    <col min="251" max="251" width="24.28515625" style="19" customWidth="1"/>
    <col min="252" max="252" width="37.28515625" style="19" customWidth="1"/>
    <col min="253" max="253" width="18" style="19" customWidth="1"/>
    <col min="254" max="258" width="15.42578125" style="19" customWidth="1"/>
    <col min="259" max="259" width="15.140625" style="19" customWidth="1"/>
    <col min="260" max="260" width="11.42578125" style="19"/>
    <col min="261" max="261" width="13.42578125" style="19" bestFit="1" customWidth="1"/>
    <col min="262" max="506" width="11.42578125" style="19"/>
    <col min="507" max="507" width="24.28515625" style="19" customWidth="1"/>
    <col min="508" max="508" width="37.28515625" style="19" customWidth="1"/>
    <col min="509" max="509" width="18" style="19" customWidth="1"/>
    <col min="510" max="514" width="15.42578125" style="19" customWidth="1"/>
    <col min="515" max="515" width="15.140625" style="19" customWidth="1"/>
    <col min="516" max="516" width="11.42578125" style="19"/>
    <col min="517" max="517" width="13.42578125" style="19" bestFit="1" customWidth="1"/>
    <col min="518" max="762" width="11.42578125" style="19"/>
    <col min="763" max="763" width="24.28515625" style="19" customWidth="1"/>
    <col min="764" max="764" width="37.28515625" style="19" customWidth="1"/>
    <col min="765" max="765" width="18" style="19" customWidth="1"/>
    <col min="766" max="770" width="15.42578125" style="19" customWidth="1"/>
    <col min="771" max="771" width="15.140625" style="19" customWidth="1"/>
    <col min="772" max="772" width="11.42578125" style="19"/>
    <col min="773" max="773" width="13.42578125" style="19" bestFit="1" customWidth="1"/>
    <col min="774" max="1018" width="11.42578125" style="19"/>
    <col min="1019" max="1019" width="24.28515625" style="19" customWidth="1"/>
    <col min="1020" max="1020" width="37.28515625" style="19" customWidth="1"/>
    <col min="1021" max="1021" width="18" style="19" customWidth="1"/>
    <col min="1022" max="1026" width="15.42578125" style="19" customWidth="1"/>
    <col min="1027" max="1027" width="15.140625" style="19" customWidth="1"/>
    <col min="1028" max="1028" width="11.42578125" style="19"/>
    <col min="1029" max="1029" width="13.42578125" style="19" bestFit="1" customWidth="1"/>
    <col min="1030" max="1274" width="11.42578125" style="19"/>
    <col min="1275" max="1275" width="24.28515625" style="19" customWidth="1"/>
    <col min="1276" max="1276" width="37.28515625" style="19" customWidth="1"/>
    <col min="1277" max="1277" width="18" style="19" customWidth="1"/>
    <col min="1278" max="1282" width="15.42578125" style="19" customWidth="1"/>
    <col min="1283" max="1283" width="15.140625" style="19" customWidth="1"/>
    <col min="1284" max="1284" width="11.42578125" style="19"/>
    <col min="1285" max="1285" width="13.42578125" style="19" bestFit="1" customWidth="1"/>
    <col min="1286" max="1530" width="11.42578125" style="19"/>
    <col min="1531" max="1531" width="24.28515625" style="19" customWidth="1"/>
    <col min="1532" max="1532" width="37.28515625" style="19" customWidth="1"/>
    <col min="1533" max="1533" width="18" style="19" customWidth="1"/>
    <col min="1534" max="1538" width="15.42578125" style="19" customWidth="1"/>
    <col min="1539" max="1539" width="15.140625" style="19" customWidth="1"/>
    <col min="1540" max="1540" width="11.42578125" style="19"/>
    <col min="1541" max="1541" width="13.42578125" style="19" bestFit="1" customWidth="1"/>
    <col min="1542" max="1786" width="11.42578125" style="19"/>
    <col min="1787" max="1787" width="24.28515625" style="19" customWidth="1"/>
    <col min="1788" max="1788" width="37.28515625" style="19" customWidth="1"/>
    <col min="1789" max="1789" width="18" style="19" customWidth="1"/>
    <col min="1790" max="1794" width="15.42578125" style="19" customWidth="1"/>
    <col min="1795" max="1795" width="15.140625" style="19" customWidth="1"/>
    <col min="1796" max="1796" width="11.42578125" style="19"/>
    <col min="1797" max="1797" width="13.42578125" style="19" bestFit="1" customWidth="1"/>
    <col min="1798" max="2042" width="11.42578125" style="19"/>
    <col min="2043" max="2043" width="24.28515625" style="19" customWidth="1"/>
    <col min="2044" max="2044" width="37.28515625" style="19" customWidth="1"/>
    <col min="2045" max="2045" width="18" style="19" customWidth="1"/>
    <col min="2046" max="2050" width="15.42578125" style="19" customWidth="1"/>
    <col min="2051" max="2051" width="15.140625" style="19" customWidth="1"/>
    <col min="2052" max="2052" width="11.42578125" style="19"/>
    <col min="2053" max="2053" width="13.42578125" style="19" bestFit="1" customWidth="1"/>
    <col min="2054" max="2298" width="11.42578125" style="19"/>
    <col min="2299" max="2299" width="24.28515625" style="19" customWidth="1"/>
    <col min="2300" max="2300" width="37.28515625" style="19" customWidth="1"/>
    <col min="2301" max="2301" width="18" style="19" customWidth="1"/>
    <col min="2302" max="2306" width="15.42578125" style="19" customWidth="1"/>
    <col min="2307" max="2307" width="15.140625" style="19" customWidth="1"/>
    <col min="2308" max="2308" width="11.42578125" style="19"/>
    <col min="2309" max="2309" width="13.42578125" style="19" bestFit="1" customWidth="1"/>
    <col min="2310" max="2554" width="11.42578125" style="19"/>
    <col min="2555" max="2555" width="24.28515625" style="19" customWidth="1"/>
    <col min="2556" max="2556" width="37.28515625" style="19" customWidth="1"/>
    <col min="2557" max="2557" width="18" style="19" customWidth="1"/>
    <col min="2558" max="2562" width="15.42578125" style="19" customWidth="1"/>
    <col min="2563" max="2563" width="15.140625" style="19" customWidth="1"/>
    <col min="2564" max="2564" width="11.42578125" style="19"/>
    <col min="2565" max="2565" width="13.42578125" style="19" bestFit="1" customWidth="1"/>
    <col min="2566" max="2810" width="11.42578125" style="19"/>
    <col min="2811" max="2811" width="24.28515625" style="19" customWidth="1"/>
    <col min="2812" max="2812" width="37.28515625" style="19" customWidth="1"/>
    <col min="2813" max="2813" width="18" style="19" customWidth="1"/>
    <col min="2814" max="2818" width="15.42578125" style="19" customWidth="1"/>
    <col min="2819" max="2819" width="15.140625" style="19" customWidth="1"/>
    <col min="2820" max="2820" width="11.42578125" style="19"/>
    <col min="2821" max="2821" width="13.42578125" style="19" bestFit="1" customWidth="1"/>
    <col min="2822" max="3066" width="11.42578125" style="19"/>
    <col min="3067" max="3067" width="24.28515625" style="19" customWidth="1"/>
    <col min="3068" max="3068" width="37.28515625" style="19" customWidth="1"/>
    <col min="3069" max="3069" width="18" style="19" customWidth="1"/>
    <col min="3070" max="3074" width="15.42578125" style="19" customWidth="1"/>
    <col min="3075" max="3075" width="15.140625" style="19" customWidth="1"/>
    <col min="3076" max="3076" width="11.42578125" style="19"/>
    <col min="3077" max="3077" width="13.42578125" style="19" bestFit="1" customWidth="1"/>
    <col min="3078" max="3322" width="11.42578125" style="19"/>
    <col min="3323" max="3323" width="24.28515625" style="19" customWidth="1"/>
    <col min="3324" max="3324" width="37.28515625" style="19" customWidth="1"/>
    <col min="3325" max="3325" width="18" style="19" customWidth="1"/>
    <col min="3326" max="3330" width="15.42578125" style="19" customWidth="1"/>
    <col min="3331" max="3331" width="15.140625" style="19" customWidth="1"/>
    <col min="3332" max="3332" width="11.42578125" style="19"/>
    <col min="3333" max="3333" width="13.42578125" style="19" bestFit="1" customWidth="1"/>
    <col min="3334" max="3578" width="11.42578125" style="19"/>
    <col min="3579" max="3579" width="24.28515625" style="19" customWidth="1"/>
    <col min="3580" max="3580" width="37.28515625" style="19" customWidth="1"/>
    <col min="3581" max="3581" width="18" style="19" customWidth="1"/>
    <col min="3582" max="3586" width="15.42578125" style="19" customWidth="1"/>
    <col min="3587" max="3587" width="15.140625" style="19" customWidth="1"/>
    <col min="3588" max="3588" width="11.42578125" style="19"/>
    <col min="3589" max="3589" width="13.42578125" style="19" bestFit="1" customWidth="1"/>
    <col min="3590" max="3834" width="11.42578125" style="19"/>
    <col min="3835" max="3835" width="24.28515625" style="19" customWidth="1"/>
    <col min="3836" max="3836" width="37.28515625" style="19" customWidth="1"/>
    <col min="3837" max="3837" width="18" style="19" customWidth="1"/>
    <col min="3838" max="3842" width="15.42578125" style="19" customWidth="1"/>
    <col min="3843" max="3843" width="15.140625" style="19" customWidth="1"/>
    <col min="3844" max="3844" width="11.42578125" style="19"/>
    <col min="3845" max="3845" width="13.42578125" style="19" bestFit="1" customWidth="1"/>
    <col min="3846" max="4090" width="11.42578125" style="19"/>
    <col min="4091" max="4091" width="24.28515625" style="19" customWidth="1"/>
    <col min="4092" max="4092" width="37.28515625" style="19" customWidth="1"/>
    <col min="4093" max="4093" width="18" style="19" customWidth="1"/>
    <col min="4094" max="4098" width="15.42578125" style="19" customWidth="1"/>
    <col min="4099" max="4099" width="15.140625" style="19" customWidth="1"/>
    <col min="4100" max="4100" width="11.42578125" style="19"/>
    <col min="4101" max="4101" width="13.42578125" style="19" bestFit="1" customWidth="1"/>
    <col min="4102" max="4346" width="11.42578125" style="19"/>
    <col min="4347" max="4347" width="24.28515625" style="19" customWidth="1"/>
    <col min="4348" max="4348" width="37.28515625" style="19" customWidth="1"/>
    <col min="4349" max="4349" width="18" style="19" customWidth="1"/>
    <col min="4350" max="4354" width="15.42578125" style="19" customWidth="1"/>
    <col min="4355" max="4355" width="15.140625" style="19" customWidth="1"/>
    <col min="4356" max="4356" width="11.42578125" style="19"/>
    <col min="4357" max="4357" width="13.42578125" style="19" bestFit="1" customWidth="1"/>
    <col min="4358" max="4602" width="11.42578125" style="19"/>
    <col min="4603" max="4603" width="24.28515625" style="19" customWidth="1"/>
    <col min="4604" max="4604" width="37.28515625" style="19" customWidth="1"/>
    <col min="4605" max="4605" width="18" style="19" customWidth="1"/>
    <col min="4606" max="4610" width="15.42578125" style="19" customWidth="1"/>
    <col min="4611" max="4611" width="15.140625" style="19" customWidth="1"/>
    <col min="4612" max="4612" width="11.42578125" style="19"/>
    <col min="4613" max="4613" width="13.42578125" style="19" bestFit="1" customWidth="1"/>
    <col min="4614" max="4858" width="11.42578125" style="19"/>
    <col min="4859" max="4859" width="24.28515625" style="19" customWidth="1"/>
    <col min="4860" max="4860" width="37.28515625" style="19" customWidth="1"/>
    <col min="4861" max="4861" width="18" style="19" customWidth="1"/>
    <col min="4862" max="4866" width="15.42578125" style="19" customWidth="1"/>
    <col min="4867" max="4867" width="15.140625" style="19" customWidth="1"/>
    <col min="4868" max="4868" width="11.42578125" style="19"/>
    <col min="4869" max="4869" width="13.42578125" style="19" bestFit="1" customWidth="1"/>
    <col min="4870" max="5114" width="11.42578125" style="19"/>
    <col min="5115" max="5115" width="24.28515625" style="19" customWidth="1"/>
    <col min="5116" max="5116" width="37.28515625" style="19" customWidth="1"/>
    <col min="5117" max="5117" width="18" style="19" customWidth="1"/>
    <col min="5118" max="5122" width="15.42578125" style="19" customWidth="1"/>
    <col min="5123" max="5123" width="15.140625" style="19" customWidth="1"/>
    <col min="5124" max="5124" width="11.42578125" style="19"/>
    <col min="5125" max="5125" width="13.42578125" style="19" bestFit="1" customWidth="1"/>
    <col min="5126" max="5370" width="11.42578125" style="19"/>
    <col min="5371" max="5371" width="24.28515625" style="19" customWidth="1"/>
    <col min="5372" max="5372" width="37.28515625" style="19" customWidth="1"/>
    <col min="5373" max="5373" width="18" style="19" customWidth="1"/>
    <col min="5374" max="5378" width="15.42578125" style="19" customWidth="1"/>
    <col min="5379" max="5379" width="15.140625" style="19" customWidth="1"/>
    <col min="5380" max="5380" width="11.42578125" style="19"/>
    <col min="5381" max="5381" width="13.42578125" style="19" bestFit="1" customWidth="1"/>
    <col min="5382" max="5626" width="11.42578125" style="19"/>
    <col min="5627" max="5627" width="24.28515625" style="19" customWidth="1"/>
    <col min="5628" max="5628" width="37.28515625" style="19" customWidth="1"/>
    <col min="5629" max="5629" width="18" style="19" customWidth="1"/>
    <col min="5630" max="5634" width="15.42578125" style="19" customWidth="1"/>
    <col min="5635" max="5635" width="15.140625" style="19" customWidth="1"/>
    <col min="5636" max="5636" width="11.42578125" style="19"/>
    <col min="5637" max="5637" width="13.42578125" style="19" bestFit="1" customWidth="1"/>
    <col min="5638" max="5882" width="11.42578125" style="19"/>
    <col min="5883" max="5883" width="24.28515625" style="19" customWidth="1"/>
    <col min="5884" max="5884" width="37.28515625" style="19" customWidth="1"/>
    <col min="5885" max="5885" width="18" style="19" customWidth="1"/>
    <col min="5886" max="5890" width="15.42578125" style="19" customWidth="1"/>
    <col min="5891" max="5891" width="15.140625" style="19" customWidth="1"/>
    <col min="5892" max="5892" width="11.42578125" style="19"/>
    <col min="5893" max="5893" width="13.42578125" style="19" bestFit="1" customWidth="1"/>
    <col min="5894" max="6138" width="11.42578125" style="19"/>
    <col min="6139" max="6139" width="24.28515625" style="19" customWidth="1"/>
    <col min="6140" max="6140" width="37.28515625" style="19" customWidth="1"/>
    <col min="6141" max="6141" width="18" style="19" customWidth="1"/>
    <col min="6142" max="6146" width="15.42578125" style="19" customWidth="1"/>
    <col min="6147" max="6147" width="15.140625" style="19" customWidth="1"/>
    <col min="6148" max="6148" width="11.42578125" style="19"/>
    <col min="6149" max="6149" width="13.42578125" style="19" bestFit="1" customWidth="1"/>
    <col min="6150" max="6394" width="11.42578125" style="19"/>
    <col min="6395" max="6395" width="24.28515625" style="19" customWidth="1"/>
    <col min="6396" max="6396" width="37.28515625" style="19" customWidth="1"/>
    <col min="6397" max="6397" width="18" style="19" customWidth="1"/>
    <col min="6398" max="6402" width="15.42578125" style="19" customWidth="1"/>
    <col min="6403" max="6403" width="15.140625" style="19" customWidth="1"/>
    <col min="6404" max="6404" width="11.42578125" style="19"/>
    <col min="6405" max="6405" width="13.42578125" style="19" bestFit="1" customWidth="1"/>
    <col min="6406" max="6650" width="11.42578125" style="19"/>
    <col min="6651" max="6651" width="24.28515625" style="19" customWidth="1"/>
    <col min="6652" max="6652" width="37.28515625" style="19" customWidth="1"/>
    <col min="6653" max="6653" width="18" style="19" customWidth="1"/>
    <col min="6654" max="6658" width="15.42578125" style="19" customWidth="1"/>
    <col min="6659" max="6659" width="15.140625" style="19" customWidth="1"/>
    <col min="6660" max="6660" width="11.42578125" style="19"/>
    <col min="6661" max="6661" width="13.42578125" style="19" bestFit="1" customWidth="1"/>
    <col min="6662" max="6906" width="11.42578125" style="19"/>
    <col min="6907" max="6907" width="24.28515625" style="19" customWidth="1"/>
    <col min="6908" max="6908" width="37.28515625" style="19" customWidth="1"/>
    <col min="6909" max="6909" width="18" style="19" customWidth="1"/>
    <col min="6910" max="6914" width="15.42578125" style="19" customWidth="1"/>
    <col min="6915" max="6915" width="15.140625" style="19" customWidth="1"/>
    <col min="6916" max="6916" width="11.42578125" style="19"/>
    <col min="6917" max="6917" width="13.42578125" style="19" bestFit="1" customWidth="1"/>
    <col min="6918" max="7162" width="11.42578125" style="19"/>
    <col min="7163" max="7163" width="24.28515625" style="19" customWidth="1"/>
    <col min="7164" max="7164" width="37.28515625" style="19" customWidth="1"/>
    <col min="7165" max="7165" width="18" style="19" customWidth="1"/>
    <col min="7166" max="7170" width="15.42578125" style="19" customWidth="1"/>
    <col min="7171" max="7171" width="15.140625" style="19" customWidth="1"/>
    <col min="7172" max="7172" width="11.42578125" style="19"/>
    <col min="7173" max="7173" width="13.42578125" style="19" bestFit="1" customWidth="1"/>
    <col min="7174" max="7418" width="11.42578125" style="19"/>
    <col min="7419" max="7419" width="24.28515625" style="19" customWidth="1"/>
    <col min="7420" max="7420" width="37.28515625" style="19" customWidth="1"/>
    <col min="7421" max="7421" width="18" style="19" customWidth="1"/>
    <col min="7422" max="7426" width="15.42578125" style="19" customWidth="1"/>
    <col min="7427" max="7427" width="15.140625" style="19" customWidth="1"/>
    <col min="7428" max="7428" width="11.42578125" style="19"/>
    <col min="7429" max="7429" width="13.42578125" style="19" bestFit="1" customWidth="1"/>
    <col min="7430" max="7674" width="11.42578125" style="19"/>
    <col min="7675" max="7675" width="24.28515625" style="19" customWidth="1"/>
    <col min="7676" max="7676" width="37.28515625" style="19" customWidth="1"/>
    <col min="7677" max="7677" width="18" style="19" customWidth="1"/>
    <col min="7678" max="7682" width="15.42578125" style="19" customWidth="1"/>
    <col min="7683" max="7683" width="15.140625" style="19" customWidth="1"/>
    <col min="7684" max="7684" width="11.42578125" style="19"/>
    <col min="7685" max="7685" width="13.42578125" style="19" bestFit="1" customWidth="1"/>
    <col min="7686" max="7930" width="11.42578125" style="19"/>
    <col min="7931" max="7931" width="24.28515625" style="19" customWidth="1"/>
    <col min="7932" max="7932" width="37.28515625" style="19" customWidth="1"/>
    <col min="7933" max="7933" width="18" style="19" customWidth="1"/>
    <col min="7934" max="7938" width="15.42578125" style="19" customWidth="1"/>
    <col min="7939" max="7939" width="15.140625" style="19" customWidth="1"/>
    <col min="7940" max="7940" width="11.42578125" style="19"/>
    <col min="7941" max="7941" width="13.42578125" style="19" bestFit="1" customWidth="1"/>
    <col min="7942" max="8186" width="11.42578125" style="19"/>
    <col min="8187" max="8187" width="24.28515625" style="19" customWidth="1"/>
    <col min="8188" max="8188" width="37.28515625" style="19" customWidth="1"/>
    <col min="8189" max="8189" width="18" style="19" customWidth="1"/>
    <col min="8190" max="8194" width="15.42578125" style="19" customWidth="1"/>
    <col min="8195" max="8195" width="15.140625" style="19" customWidth="1"/>
    <col min="8196" max="8196" width="11.42578125" style="19"/>
    <col min="8197" max="8197" width="13.42578125" style="19" bestFit="1" customWidth="1"/>
    <col min="8198" max="8442" width="11.42578125" style="19"/>
    <col min="8443" max="8443" width="24.28515625" style="19" customWidth="1"/>
    <col min="8444" max="8444" width="37.28515625" style="19" customWidth="1"/>
    <col min="8445" max="8445" width="18" style="19" customWidth="1"/>
    <col min="8446" max="8450" width="15.42578125" style="19" customWidth="1"/>
    <col min="8451" max="8451" width="15.140625" style="19" customWidth="1"/>
    <col min="8452" max="8452" width="11.42578125" style="19"/>
    <col min="8453" max="8453" width="13.42578125" style="19" bestFit="1" customWidth="1"/>
    <col min="8454" max="8698" width="11.42578125" style="19"/>
    <col min="8699" max="8699" width="24.28515625" style="19" customWidth="1"/>
    <col min="8700" max="8700" width="37.28515625" style="19" customWidth="1"/>
    <col min="8701" max="8701" width="18" style="19" customWidth="1"/>
    <col min="8702" max="8706" width="15.42578125" style="19" customWidth="1"/>
    <col min="8707" max="8707" width="15.140625" style="19" customWidth="1"/>
    <col min="8708" max="8708" width="11.42578125" style="19"/>
    <col min="8709" max="8709" width="13.42578125" style="19" bestFit="1" customWidth="1"/>
    <col min="8710" max="8954" width="11.42578125" style="19"/>
    <col min="8955" max="8955" width="24.28515625" style="19" customWidth="1"/>
    <col min="8956" max="8956" width="37.28515625" style="19" customWidth="1"/>
    <col min="8957" max="8957" width="18" style="19" customWidth="1"/>
    <col min="8958" max="8962" width="15.42578125" style="19" customWidth="1"/>
    <col min="8963" max="8963" width="15.140625" style="19" customWidth="1"/>
    <col min="8964" max="8964" width="11.42578125" style="19"/>
    <col min="8965" max="8965" width="13.42578125" style="19" bestFit="1" customWidth="1"/>
    <col min="8966" max="9210" width="11.42578125" style="19"/>
    <col min="9211" max="9211" width="24.28515625" style="19" customWidth="1"/>
    <col min="9212" max="9212" width="37.28515625" style="19" customWidth="1"/>
    <col min="9213" max="9213" width="18" style="19" customWidth="1"/>
    <col min="9214" max="9218" width="15.42578125" style="19" customWidth="1"/>
    <col min="9219" max="9219" width="15.140625" style="19" customWidth="1"/>
    <col min="9220" max="9220" width="11.42578125" style="19"/>
    <col min="9221" max="9221" width="13.42578125" style="19" bestFit="1" customWidth="1"/>
    <col min="9222" max="9466" width="11.42578125" style="19"/>
    <col min="9467" max="9467" width="24.28515625" style="19" customWidth="1"/>
    <col min="9468" max="9468" width="37.28515625" style="19" customWidth="1"/>
    <col min="9469" max="9469" width="18" style="19" customWidth="1"/>
    <col min="9470" max="9474" width="15.42578125" style="19" customWidth="1"/>
    <col min="9475" max="9475" width="15.140625" style="19" customWidth="1"/>
    <col min="9476" max="9476" width="11.42578125" style="19"/>
    <col min="9477" max="9477" width="13.42578125" style="19" bestFit="1" customWidth="1"/>
    <col min="9478" max="9722" width="11.42578125" style="19"/>
    <col min="9723" max="9723" width="24.28515625" style="19" customWidth="1"/>
    <col min="9724" max="9724" width="37.28515625" style="19" customWidth="1"/>
    <col min="9725" max="9725" width="18" style="19" customWidth="1"/>
    <col min="9726" max="9730" width="15.42578125" style="19" customWidth="1"/>
    <col min="9731" max="9731" width="15.140625" style="19" customWidth="1"/>
    <col min="9732" max="9732" width="11.42578125" style="19"/>
    <col min="9733" max="9733" width="13.42578125" style="19" bestFit="1" customWidth="1"/>
    <col min="9734" max="9978" width="11.42578125" style="19"/>
    <col min="9979" max="9979" width="24.28515625" style="19" customWidth="1"/>
    <col min="9980" max="9980" width="37.28515625" style="19" customWidth="1"/>
    <col min="9981" max="9981" width="18" style="19" customWidth="1"/>
    <col min="9982" max="9986" width="15.42578125" style="19" customWidth="1"/>
    <col min="9987" max="9987" width="15.140625" style="19" customWidth="1"/>
    <col min="9988" max="9988" width="11.42578125" style="19"/>
    <col min="9989" max="9989" width="13.42578125" style="19" bestFit="1" customWidth="1"/>
    <col min="9990" max="10234" width="11.42578125" style="19"/>
    <col min="10235" max="10235" width="24.28515625" style="19" customWidth="1"/>
    <col min="10236" max="10236" width="37.28515625" style="19" customWidth="1"/>
    <col min="10237" max="10237" width="18" style="19" customWidth="1"/>
    <col min="10238" max="10242" width="15.42578125" style="19" customWidth="1"/>
    <col min="10243" max="10243" width="15.140625" style="19" customWidth="1"/>
    <col min="10244" max="10244" width="11.42578125" style="19"/>
    <col min="10245" max="10245" width="13.42578125" style="19" bestFit="1" customWidth="1"/>
    <col min="10246" max="10490" width="11.42578125" style="19"/>
    <col min="10491" max="10491" width="24.28515625" style="19" customWidth="1"/>
    <col min="10492" max="10492" width="37.28515625" style="19" customWidth="1"/>
    <col min="10493" max="10493" width="18" style="19" customWidth="1"/>
    <col min="10494" max="10498" width="15.42578125" style="19" customWidth="1"/>
    <col min="10499" max="10499" width="15.140625" style="19" customWidth="1"/>
    <col min="10500" max="10500" width="11.42578125" style="19"/>
    <col min="10501" max="10501" width="13.42578125" style="19" bestFit="1" customWidth="1"/>
    <col min="10502" max="10746" width="11.42578125" style="19"/>
    <col min="10747" max="10747" width="24.28515625" style="19" customWidth="1"/>
    <col min="10748" max="10748" width="37.28515625" style="19" customWidth="1"/>
    <col min="10749" max="10749" width="18" style="19" customWidth="1"/>
    <col min="10750" max="10754" width="15.42578125" style="19" customWidth="1"/>
    <col min="10755" max="10755" width="15.140625" style="19" customWidth="1"/>
    <col min="10756" max="10756" width="11.42578125" style="19"/>
    <col min="10757" max="10757" width="13.42578125" style="19" bestFit="1" customWidth="1"/>
    <col min="10758" max="11002" width="11.42578125" style="19"/>
    <col min="11003" max="11003" width="24.28515625" style="19" customWidth="1"/>
    <col min="11004" max="11004" width="37.28515625" style="19" customWidth="1"/>
    <col min="11005" max="11005" width="18" style="19" customWidth="1"/>
    <col min="11006" max="11010" width="15.42578125" style="19" customWidth="1"/>
    <col min="11011" max="11011" width="15.140625" style="19" customWidth="1"/>
    <col min="11012" max="11012" width="11.42578125" style="19"/>
    <col min="11013" max="11013" width="13.42578125" style="19" bestFit="1" customWidth="1"/>
    <col min="11014" max="11258" width="11.42578125" style="19"/>
    <col min="11259" max="11259" width="24.28515625" style="19" customWidth="1"/>
    <col min="11260" max="11260" width="37.28515625" style="19" customWidth="1"/>
    <col min="11261" max="11261" width="18" style="19" customWidth="1"/>
    <col min="11262" max="11266" width="15.42578125" style="19" customWidth="1"/>
    <col min="11267" max="11267" width="15.140625" style="19" customWidth="1"/>
    <col min="11268" max="11268" width="11.42578125" style="19"/>
    <col min="11269" max="11269" width="13.42578125" style="19" bestFit="1" customWidth="1"/>
    <col min="11270" max="11514" width="11.42578125" style="19"/>
    <col min="11515" max="11515" width="24.28515625" style="19" customWidth="1"/>
    <col min="11516" max="11516" width="37.28515625" style="19" customWidth="1"/>
    <col min="11517" max="11517" width="18" style="19" customWidth="1"/>
    <col min="11518" max="11522" width="15.42578125" style="19" customWidth="1"/>
    <col min="11523" max="11523" width="15.140625" style="19" customWidth="1"/>
    <col min="11524" max="11524" width="11.42578125" style="19"/>
    <col min="11525" max="11525" width="13.42578125" style="19" bestFit="1" customWidth="1"/>
    <col min="11526" max="11770" width="11.42578125" style="19"/>
    <col min="11771" max="11771" width="24.28515625" style="19" customWidth="1"/>
    <col min="11772" max="11772" width="37.28515625" style="19" customWidth="1"/>
    <col min="11773" max="11773" width="18" style="19" customWidth="1"/>
    <col min="11774" max="11778" width="15.42578125" style="19" customWidth="1"/>
    <col min="11779" max="11779" width="15.140625" style="19" customWidth="1"/>
    <col min="11780" max="11780" width="11.42578125" style="19"/>
    <col min="11781" max="11781" width="13.42578125" style="19" bestFit="1" customWidth="1"/>
    <col min="11782" max="12026" width="11.42578125" style="19"/>
    <col min="12027" max="12027" width="24.28515625" style="19" customWidth="1"/>
    <col min="12028" max="12028" width="37.28515625" style="19" customWidth="1"/>
    <col min="12029" max="12029" width="18" style="19" customWidth="1"/>
    <col min="12030" max="12034" width="15.42578125" style="19" customWidth="1"/>
    <col min="12035" max="12035" width="15.140625" style="19" customWidth="1"/>
    <col min="12036" max="12036" width="11.42578125" style="19"/>
    <col min="12037" max="12037" width="13.42578125" style="19" bestFit="1" customWidth="1"/>
    <col min="12038" max="12282" width="11.42578125" style="19"/>
    <col min="12283" max="12283" width="24.28515625" style="19" customWidth="1"/>
    <col min="12284" max="12284" width="37.28515625" style="19" customWidth="1"/>
    <col min="12285" max="12285" width="18" style="19" customWidth="1"/>
    <col min="12286" max="12290" width="15.42578125" style="19" customWidth="1"/>
    <col min="12291" max="12291" width="15.140625" style="19" customWidth="1"/>
    <col min="12292" max="12292" width="11.42578125" style="19"/>
    <col min="12293" max="12293" width="13.42578125" style="19" bestFit="1" customWidth="1"/>
    <col min="12294" max="12538" width="11.42578125" style="19"/>
    <col min="12539" max="12539" width="24.28515625" style="19" customWidth="1"/>
    <col min="12540" max="12540" width="37.28515625" style="19" customWidth="1"/>
    <col min="12541" max="12541" width="18" style="19" customWidth="1"/>
    <col min="12542" max="12546" width="15.42578125" style="19" customWidth="1"/>
    <col min="12547" max="12547" width="15.140625" style="19" customWidth="1"/>
    <col min="12548" max="12548" width="11.42578125" style="19"/>
    <col min="12549" max="12549" width="13.42578125" style="19" bestFit="1" customWidth="1"/>
    <col min="12550" max="12794" width="11.42578125" style="19"/>
    <col min="12795" max="12795" width="24.28515625" style="19" customWidth="1"/>
    <col min="12796" max="12796" width="37.28515625" style="19" customWidth="1"/>
    <col min="12797" max="12797" width="18" style="19" customWidth="1"/>
    <col min="12798" max="12802" width="15.42578125" style="19" customWidth="1"/>
    <col min="12803" max="12803" width="15.140625" style="19" customWidth="1"/>
    <col min="12804" max="12804" width="11.42578125" style="19"/>
    <col min="12805" max="12805" width="13.42578125" style="19" bestFit="1" customWidth="1"/>
    <col min="12806" max="13050" width="11.42578125" style="19"/>
    <col min="13051" max="13051" width="24.28515625" style="19" customWidth="1"/>
    <col min="13052" max="13052" width="37.28515625" style="19" customWidth="1"/>
    <col min="13053" max="13053" width="18" style="19" customWidth="1"/>
    <col min="13054" max="13058" width="15.42578125" style="19" customWidth="1"/>
    <col min="13059" max="13059" width="15.140625" style="19" customWidth="1"/>
    <col min="13060" max="13060" width="11.42578125" style="19"/>
    <col min="13061" max="13061" width="13.42578125" style="19" bestFit="1" customWidth="1"/>
    <col min="13062" max="13306" width="11.42578125" style="19"/>
    <col min="13307" max="13307" width="24.28515625" style="19" customWidth="1"/>
    <col min="13308" max="13308" width="37.28515625" style="19" customWidth="1"/>
    <col min="13309" max="13309" width="18" style="19" customWidth="1"/>
    <col min="13310" max="13314" width="15.42578125" style="19" customWidth="1"/>
    <col min="13315" max="13315" width="15.140625" style="19" customWidth="1"/>
    <col min="13316" max="13316" width="11.42578125" style="19"/>
    <col min="13317" max="13317" width="13.42578125" style="19" bestFit="1" customWidth="1"/>
    <col min="13318" max="13562" width="11.42578125" style="19"/>
    <col min="13563" max="13563" width="24.28515625" style="19" customWidth="1"/>
    <col min="13564" max="13564" width="37.28515625" style="19" customWidth="1"/>
    <col min="13565" max="13565" width="18" style="19" customWidth="1"/>
    <col min="13566" max="13570" width="15.42578125" style="19" customWidth="1"/>
    <col min="13571" max="13571" width="15.140625" style="19" customWidth="1"/>
    <col min="13572" max="13572" width="11.42578125" style="19"/>
    <col min="13573" max="13573" width="13.42578125" style="19" bestFit="1" customWidth="1"/>
    <col min="13574" max="13818" width="11.42578125" style="19"/>
    <col min="13819" max="13819" width="24.28515625" style="19" customWidth="1"/>
    <col min="13820" max="13820" width="37.28515625" style="19" customWidth="1"/>
    <col min="13821" max="13821" width="18" style="19" customWidth="1"/>
    <col min="13822" max="13826" width="15.42578125" style="19" customWidth="1"/>
    <col min="13827" max="13827" width="15.140625" style="19" customWidth="1"/>
    <col min="13828" max="13828" width="11.42578125" style="19"/>
    <col min="13829" max="13829" width="13.42578125" style="19" bestFit="1" customWidth="1"/>
    <col min="13830" max="14074" width="11.42578125" style="19"/>
    <col min="14075" max="14075" width="24.28515625" style="19" customWidth="1"/>
    <col min="14076" max="14076" width="37.28515625" style="19" customWidth="1"/>
    <col min="14077" max="14077" width="18" style="19" customWidth="1"/>
    <col min="14078" max="14082" width="15.42578125" style="19" customWidth="1"/>
    <col min="14083" max="14083" width="15.140625" style="19" customWidth="1"/>
    <col min="14084" max="14084" width="11.42578125" style="19"/>
    <col min="14085" max="14085" width="13.42578125" style="19" bestFit="1" customWidth="1"/>
    <col min="14086" max="14330" width="11.42578125" style="19"/>
    <col min="14331" max="14331" width="24.28515625" style="19" customWidth="1"/>
    <col min="14332" max="14332" width="37.28515625" style="19" customWidth="1"/>
    <col min="14333" max="14333" width="18" style="19" customWidth="1"/>
    <col min="14334" max="14338" width="15.42578125" style="19" customWidth="1"/>
    <col min="14339" max="14339" width="15.140625" style="19" customWidth="1"/>
    <col min="14340" max="14340" width="11.42578125" style="19"/>
    <col min="14341" max="14341" width="13.42578125" style="19" bestFit="1" customWidth="1"/>
    <col min="14342" max="14586" width="11.42578125" style="19"/>
    <col min="14587" max="14587" width="24.28515625" style="19" customWidth="1"/>
    <col min="14588" max="14588" width="37.28515625" style="19" customWidth="1"/>
    <col min="14589" max="14589" width="18" style="19" customWidth="1"/>
    <col min="14590" max="14594" width="15.42578125" style="19" customWidth="1"/>
    <col min="14595" max="14595" width="15.140625" style="19" customWidth="1"/>
    <col min="14596" max="14596" width="11.42578125" style="19"/>
    <col min="14597" max="14597" width="13.42578125" style="19" bestFit="1" customWidth="1"/>
    <col min="14598" max="14842" width="11.42578125" style="19"/>
    <col min="14843" max="14843" width="24.28515625" style="19" customWidth="1"/>
    <col min="14844" max="14844" width="37.28515625" style="19" customWidth="1"/>
    <col min="14845" max="14845" width="18" style="19" customWidth="1"/>
    <col min="14846" max="14850" width="15.42578125" style="19" customWidth="1"/>
    <col min="14851" max="14851" width="15.140625" style="19" customWidth="1"/>
    <col min="14852" max="14852" width="11.42578125" style="19"/>
    <col min="14853" max="14853" width="13.42578125" style="19" bestFit="1" customWidth="1"/>
    <col min="14854" max="15098" width="11.42578125" style="19"/>
    <col min="15099" max="15099" width="24.28515625" style="19" customWidth="1"/>
    <col min="15100" max="15100" width="37.28515625" style="19" customWidth="1"/>
    <col min="15101" max="15101" width="18" style="19" customWidth="1"/>
    <col min="15102" max="15106" width="15.42578125" style="19" customWidth="1"/>
    <col min="15107" max="15107" width="15.140625" style="19" customWidth="1"/>
    <col min="15108" max="15108" width="11.42578125" style="19"/>
    <col min="15109" max="15109" width="13.42578125" style="19" bestFit="1" customWidth="1"/>
    <col min="15110" max="15354" width="11.42578125" style="19"/>
    <col min="15355" max="15355" width="24.28515625" style="19" customWidth="1"/>
    <col min="15356" max="15356" width="37.28515625" style="19" customWidth="1"/>
    <col min="15357" max="15357" width="18" style="19" customWidth="1"/>
    <col min="15358" max="15362" width="15.42578125" style="19" customWidth="1"/>
    <col min="15363" max="15363" width="15.140625" style="19" customWidth="1"/>
    <col min="15364" max="15364" width="11.42578125" style="19"/>
    <col min="15365" max="15365" width="13.42578125" style="19" bestFit="1" customWidth="1"/>
    <col min="15366" max="15610" width="11.42578125" style="19"/>
    <col min="15611" max="15611" width="24.28515625" style="19" customWidth="1"/>
    <col min="15612" max="15612" width="37.28515625" style="19" customWidth="1"/>
    <col min="15613" max="15613" width="18" style="19" customWidth="1"/>
    <col min="15614" max="15618" width="15.42578125" style="19" customWidth="1"/>
    <col min="15619" max="15619" width="15.140625" style="19" customWidth="1"/>
    <col min="15620" max="15620" width="11.42578125" style="19"/>
    <col min="15621" max="15621" width="13.42578125" style="19" bestFit="1" customWidth="1"/>
    <col min="15622" max="15866" width="11.42578125" style="19"/>
    <col min="15867" max="15867" width="24.28515625" style="19" customWidth="1"/>
    <col min="15868" max="15868" width="37.28515625" style="19" customWidth="1"/>
    <col min="15869" max="15869" width="18" style="19" customWidth="1"/>
    <col min="15870" max="15874" width="15.42578125" style="19" customWidth="1"/>
    <col min="15875" max="15875" width="15.140625" style="19" customWidth="1"/>
    <col min="15876" max="15876" width="11.42578125" style="19"/>
    <col min="15877" max="15877" width="13.42578125" style="19" bestFit="1" customWidth="1"/>
    <col min="15878" max="16122" width="11.42578125" style="19"/>
    <col min="16123" max="16123" width="24.28515625" style="19" customWidth="1"/>
    <col min="16124" max="16124" width="37.28515625" style="19" customWidth="1"/>
    <col min="16125" max="16125" width="18" style="19" customWidth="1"/>
    <col min="16126" max="16130" width="15.42578125" style="19" customWidth="1"/>
    <col min="16131" max="16131" width="15.140625" style="19" customWidth="1"/>
    <col min="16132" max="16132" width="11.42578125" style="19"/>
    <col min="16133" max="16133" width="13.42578125" style="19" bestFit="1" customWidth="1"/>
    <col min="16134" max="16384" width="11.42578125" style="19"/>
  </cols>
  <sheetData>
    <row r="1" spans="1:10" s="16" customFormat="1" ht="15" x14ac:dyDescent="0.25">
      <c r="A1" s="62"/>
      <c r="B1" s="62"/>
      <c r="C1" s="63"/>
      <c r="D1" s="63"/>
      <c r="E1" s="64"/>
    </row>
    <row r="2" spans="1:10" s="20" customFormat="1" ht="18" x14ac:dyDescent="0.25">
      <c r="A2" s="21" t="str">
        <f>CONCATENATE("ACEITES EXPORTADOS POR PUERTO DURANTE ENERO - "," ", 'TAPA EMBARQUES'!$C$1," / ",'TAPA EMBARQUES'!$D$2)</f>
        <v xml:space="preserve">ACEITES EXPORTADOS POR PUERTO DURANTE ENERO -   / </v>
      </c>
      <c r="B2" s="65"/>
      <c r="C2" s="65"/>
    </row>
    <row r="3" spans="1:10" s="16" customFormat="1" ht="18" x14ac:dyDescent="0.25">
      <c r="A3" s="92"/>
      <c r="B3" s="92"/>
      <c r="C3" s="93"/>
      <c r="D3" s="93"/>
      <c r="E3" s="89"/>
      <c r="F3" s="20"/>
      <c r="G3" s="20"/>
    </row>
    <row r="4" spans="1:10" s="18" customFormat="1" ht="32.25" customHeight="1" x14ac:dyDescent="0.25">
      <c r="A4" s="136" t="s">
        <v>21</v>
      </c>
      <c r="B4" s="138" t="s">
        <v>22</v>
      </c>
      <c r="C4" s="129" t="s">
        <v>4</v>
      </c>
      <c r="D4" s="136" t="s">
        <v>4</v>
      </c>
      <c r="E4" s="129" t="s">
        <v>4</v>
      </c>
      <c r="F4" s="129" t="s">
        <v>3</v>
      </c>
      <c r="G4" s="136" t="s">
        <v>3</v>
      </c>
      <c r="H4" s="136" t="s">
        <v>1</v>
      </c>
      <c r="I4" s="198" t="s">
        <v>174</v>
      </c>
      <c r="J4" s="136" t="s">
        <v>37</v>
      </c>
    </row>
    <row r="5" spans="1:10" s="18" customFormat="1" ht="27.75" customHeight="1" x14ac:dyDescent="0.25">
      <c r="A5" s="137"/>
      <c r="B5" s="139"/>
      <c r="C5" s="135"/>
      <c r="D5" s="137" t="s">
        <v>116</v>
      </c>
      <c r="E5" s="135" t="s">
        <v>35</v>
      </c>
      <c r="F5" s="135"/>
      <c r="G5" s="137" t="s">
        <v>116</v>
      </c>
      <c r="H5" s="137"/>
      <c r="I5" s="201"/>
      <c r="J5" s="137"/>
    </row>
    <row r="6" spans="1:10" s="173" customFormat="1" ht="15" x14ac:dyDescent="0.2">
      <c r="A6" s="209" t="s">
        <v>6</v>
      </c>
      <c r="B6" s="209" t="s">
        <v>33</v>
      </c>
      <c r="C6" s="210"/>
      <c r="D6" s="210"/>
      <c r="E6" s="210"/>
      <c r="F6" s="210">
        <v>6000</v>
      </c>
      <c r="G6" s="210"/>
      <c r="H6" s="210"/>
      <c r="I6" s="210">
        <v>6000</v>
      </c>
      <c r="J6" s="172">
        <f>I6*100/I23</f>
        <v>1.0499712832854022</v>
      </c>
    </row>
    <row r="7" spans="1:10" ht="15.75" x14ac:dyDescent="0.25">
      <c r="A7" s="159" t="s">
        <v>23</v>
      </c>
      <c r="B7" s="167"/>
      <c r="C7" s="205"/>
      <c r="D7" s="205"/>
      <c r="E7" s="205"/>
      <c r="F7" s="205">
        <v>6000</v>
      </c>
      <c r="G7" s="205"/>
      <c r="H7" s="205"/>
      <c r="I7" s="205">
        <v>6000</v>
      </c>
      <c r="J7" s="157">
        <f>I7*100/I23</f>
        <v>1.0499712832854022</v>
      </c>
    </row>
    <row r="8" spans="1:10" ht="15" x14ac:dyDescent="0.2">
      <c r="A8" s="25" t="s">
        <v>5</v>
      </c>
      <c r="B8" s="25" t="s">
        <v>31</v>
      </c>
      <c r="C8" s="162">
        <v>31260</v>
      </c>
      <c r="D8" s="162"/>
      <c r="E8" s="162">
        <v>190</v>
      </c>
      <c r="F8" s="162"/>
      <c r="G8" s="162"/>
      <c r="H8" s="162"/>
      <c r="I8" s="162">
        <v>31450</v>
      </c>
      <c r="J8" s="170">
        <f>I8*100/I23</f>
        <v>5.5035994765543164</v>
      </c>
    </row>
    <row r="9" spans="1:10" s="173" customFormat="1" ht="15" x14ac:dyDescent="0.2">
      <c r="A9" s="185"/>
      <c r="B9" s="185" t="s">
        <v>19</v>
      </c>
      <c r="C9" s="204">
        <v>46120.85</v>
      </c>
      <c r="D9" s="204"/>
      <c r="E9" s="204"/>
      <c r="F9" s="204"/>
      <c r="G9" s="204"/>
      <c r="H9" s="204"/>
      <c r="I9" s="204">
        <v>46120.85</v>
      </c>
      <c r="J9" s="170">
        <f>I9*100/I23</f>
        <v>8.0709280101189247</v>
      </c>
    </row>
    <row r="10" spans="1:10" ht="15" x14ac:dyDescent="0.2">
      <c r="A10" s="159" t="s">
        <v>26</v>
      </c>
      <c r="B10" s="159"/>
      <c r="C10" s="206">
        <v>77380.850000000006</v>
      </c>
      <c r="D10" s="206"/>
      <c r="E10" s="206">
        <v>190</v>
      </c>
      <c r="F10" s="206"/>
      <c r="G10" s="206"/>
      <c r="H10" s="206"/>
      <c r="I10" s="206">
        <v>77570.850000000006</v>
      </c>
      <c r="J10" s="157">
        <f>I10*100/I23</f>
        <v>13.574527486673242</v>
      </c>
    </row>
    <row r="11" spans="1:10" ht="15" x14ac:dyDescent="0.2">
      <c r="A11" s="25" t="s">
        <v>18</v>
      </c>
      <c r="B11" s="25" t="s">
        <v>70</v>
      </c>
      <c r="C11" s="162"/>
      <c r="D11" s="162"/>
      <c r="E11" s="162"/>
      <c r="F11" s="162">
        <v>10250</v>
      </c>
      <c r="G11" s="162"/>
      <c r="H11" s="162"/>
      <c r="I11" s="162">
        <v>10250</v>
      </c>
      <c r="J11" s="170">
        <f>I11*100/I23</f>
        <v>1.7937009422792287</v>
      </c>
    </row>
    <row r="12" spans="1:10" ht="15" x14ac:dyDescent="0.2">
      <c r="A12" s="25"/>
      <c r="B12" s="25" t="s">
        <v>39</v>
      </c>
      <c r="C12" s="162"/>
      <c r="D12" s="162"/>
      <c r="E12" s="162"/>
      <c r="F12" s="162"/>
      <c r="G12" s="162"/>
      <c r="H12" s="162">
        <v>1000</v>
      </c>
      <c r="I12" s="162">
        <v>1000</v>
      </c>
      <c r="J12" s="170">
        <f>I12*100/I23</f>
        <v>0.17499521388090036</v>
      </c>
    </row>
    <row r="13" spans="1:10" ht="15.75" customHeight="1" x14ac:dyDescent="0.2">
      <c r="A13" s="25"/>
      <c r="B13" s="25" t="s">
        <v>65</v>
      </c>
      <c r="C13" s="162"/>
      <c r="D13" s="162"/>
      <c r="E13" s="162"/>
      <c r="F13" s="162"/>
      <c r="G13" s="162">
        <v>1237.42</v>
      </c>
      <c r="H13" s="162"/>
      <c r="I13" s="162">
        <v>1237.42</v>
      </c>
      <c r="J13" s="170">
        <f>I13*100/I23</f>
        <v>0.21654257756050374</v>
      </c>
    </row>
    <row r="14" spans="1:10" ht="15" x14ac:dyDescent="0.2">
      <c r="A14" s="25"/>
      <c r="B14" s="25" t="s">
        <v>34</v>
      </c>
      <c r="C14" s="162">
        <v>39173</v>
      </c>
      <c r="D14" s="162">
        <v>38283</v>
      </c>
      <c r="E14" s="162"/>
      <c r="F14" s="162"/>
      <c r="G14" s="162"/>
      <c r="H14" s="162"/>
      <c r="I14" s="162">
        <v>77456</v>
      </c>
      <c r="J14" s="170">
        <f>I14*100/I23</f>
        <v>13.554429286359019</v>
      </c>
    </row>
    <row r="15" spans="1:10" ht="15" x14ac:dyDescent="0.2">
      <c r="A15" s="25"/>
      <c r="B15" s="25" t="s">
        <v>160</v>
      </c>
      <c r="C15" s="162">
        <v>123390.33</v>
      </c>
      <c r="D15" s="162"/>
      <c r="E15" s="162"/>
      <c r="F15" s="162"/>
      <c r="G15" s="162"/>
      <c r="H15" s="162"/>
      <c r="I15" s="162">
        <v>123390.33</v>
      </c>
      <c r="J15" s="170">
        <f>I15*100/I23</f>
        <v>21.592717189184878</v>
      </c>
    </row>
    <row r="16" spans="1:10" ht="15" x14ac:dyDescent="0.2">
      <c r="A16" s="25"/>
      <c r="B16" s="25" t="s">
        <v>17</v>
      </c>
      <c r="C16" s="162">
        <v>111900</v>
      </c>
      <c r="D16" s="162"/>
      <c r="E16" s="162"/>
      <c r="F16" s="162">
        <v>2000</v>
      </c>
      <c r="G16" s="162"/>
      <c r="H16" s="162"/>
      <c r="I16" s="162">
        <v>113900</v>
      </c>
      <c r="J16" s="170">
        <f>I16*100/I23</f>
        <v>19.931954861034551</v>
      </c>
    </row>
    <row r="17" spans="1:10" ht="15" x14ac:dyDescent="0.2">
      <c r="A17" s="25"/>
      <c r="B17" s="25" t="s">
        <v>56</v>
      </c>
      <c r="C17" s="162">
        <v>27750</v>
      </c>
      <c r="D17" s="162"/>
      <c r="E17" s="162"/>
      <c r="F17" s="162"/>
      <c r="G17" s="162"/>
      <c r="H17" s="162"/>
      <c r="I17" s="162">
        <v>27750</v>
      </c>
      <c r="J17" s="170">
        <f>I17*100/I23</f>
        <v>4.8561171851949849</v>
      </c>
    </row>
    <row r="18" spans="1:10" ht="15" x14ac:dyDescent="0.2">
      <c r="A18" s="25"/>
      <c r="B18" s="25" t="s">
        <v>27</v>
      </c>
      <c r="C18" s="162">
        <v>27500</v>
      </c>
      <c r="D18" s="162"/>
      <c r="E18" s="162"/>
      <c r="F18" s="162"/>
      <c r="G18" s="162"/>
      <c r="H18" s="162"/>
      <c r="I18" s="162">
        <v>27500</v>
      </c>
      <c r="J18" s="170">
        <f>I18*100/I23</f>
        <v>4.8123683817247604</v>
      </c>
    </row>
    <row r="19" spans="1:10" ht="15.75" customHeight="1" x14ac:dyDescent="0.2">
      <c r="A19" s="25"/>
      <c r="B19" s="25" t="s">
        <v>66</v>
      </c>
      <c r="C19" s="162">
        <v>9500</v>
      </c>
      <c r="D19" s="162"/>
      <c r="E19" s="162"/>
      <c r="F19" s="162">
        <v>2000</v>
      </c>
      <c r="G19" s="162"/>
      <c r="H19" s="162"/>
      <c r="I19" s="162">
        <v>11500</v>
      </c>
      <c r="J19" s="170">
        <f>I19*100/I23</f>
        <v>2.0124449596303542</v>
      </c>
    </row>
    <row r="20" spans="1:10" ht="15" x14ac:dyDescent="0.2">
      <c r="A20" s="159" t="s">
        <v>28</v>
      </c>
      <c r="B20" s="159"/>
      <c r="C20" s="206">
        <v>339213.33</v>
      </c>
      <c r="D20" s="206">
        <v>38283</v>
      </c>
      <c r="E20" s="206"/>
      <c r="F20" s="206">
        <v>14250</v>
      </c>
      <c r="G20" s="206">
        <v>1237.42</v>
      </c>
      <c r="H20" s="206">
        <v>1000</v>
      </c>
      <c r="I20" s="206">
        <v>393983.75</v>
      </c>
      <c r="J20" s="157">
        <f>I20*100/I23</f>
        <v>68.945270596849184</v>
      </c>
    </row>
    <row r="21" spans="1:10" ht="15.75" customHeight="1" x14ac:dyDescent="0.2">
      <c r="A21" s="59" t="s">
        <v>44</v>
      </c>
      <c r="B21" s="59" t="s">
        <v>63</v>
      </c>
      <c r="C21" s="162">
        <v>6015.75</v>
      </c>
      <c r="D21" s="162"/>
      <c r="E21" s="162"/>
      <c r="F21" s="162"/>
      <c r="G21" s="162"/>
      <c r="H21" s="162"/>
      <c r="I21" s="162">
        <v>6015.75</v>
      </c>
      <c r="J21" s="170">
        <f>I21*100/I23</f>
        <v>1.0527274579040264</v>
      </c>
    </row>
    <row r="22" spans="1:10" ht="15" x14ac:dyDescent="0.2">
      <c r="A22" s="156" t="s">
        <v>45</v>
      </c>
      <c r="B22" s="156"/>
      <c r="C22" s="206">
        <v>6015.75</v>
      </c>
      <c r="D22" s="206"/>
      <c r="E22" s="206"/>
      <c r="F22" s="206"/>
      <c r="G22" s="206"/>
      <c r="H22" s="206"/>
      <c r="I22" s="206">
        <v>6015.75</v>
      </c>
      <c r="J22" s="170">
        <f>I22*100/I23</f>
        <v>1.0527274579040264</v>
      </c>
    </row>
    <row r="23" spans="1:10" ht="15.75" x14ac:dyDescent="0.25">
      <c r="A23" s="167" t="s">
        <v>32</v>
      </c>
      <c r="B23" s="167"/>
      <c r="C23" s="205">
        <v>510483.78</v>
      </c>
      <c r="D23" s="205">
        <v>38283</v>
      </c>
      <c r="E23" s="205">
        <v>190</v>
      </c>
      <c r="F23" s="205">
        <v>20250</v>
      </c>
      <c r="G23" s="205">
        <v>1237.42</v>
      </c>
      <c r="H23" s="205">
        <v>1000</v>
      </c>
      <c r="I23" s="205">
        <v>571444.19999999995</v>
      </c>
      <c r="J23" s="203">
        <f>I23*100/I23</f>
        <v>100</v>
      </c>
    </row>
    <row r="24" spans="1:10" x14ac:dyDescent="0.2">
      <c r="A24" s="19"/>
      <c r="B24" s="19"/>
      <c r="C24" s="19"/>
      <c r="D24" s="19"/>
      <c r="E24" s="19"/>
      <c r="F24" s="19"/>
    </row>
    <row r="25" spans="1:10" x14ac:dyDescent="0.2">
      <c r="A25" s="169" t="s">
        <v>46</v>
      </c>
      <c r="B25" s="169"/>
      <c r="D25" s="19"/>
      <c r="E25" s="19"/>
      <c r="F25" s="19"/>
    </row>
    <row r="26" spans="1:10" x14ac:dyDescent="0.2">
      <c r="A26" s="169" t="s">
        <v>15</v>
      </c>
      <c r="B26" s="169"/>
      <c r="D26" s="19"/>
      <c r="E26" s="19"/>
      <c r="F26" s="19"/>
    </row>
    <row r="27" spans="1:10" x14ac:dyDescent="0.2">
      <c r="D27" s="19"/>
      <c r="E27" s="19"/>
      <c r="F27" s="19"/>
    </row>
    <row r="28" spans="1:10" x14ac:dyDescent="0.2">
      <c r="A28" s="19"/>
      <c r="B28" s="19"/>
      <c r="C28" s="19"/>
      <c r="D28" s="19"/>
      <c r="E28" s="19"/>
      <c r="F28" s="19"/>
    </row>
    <row r="29" spans="1:10" x14ac:dyDescent="0.2">
      <c r="A29" s="19"/>
      <c r="B29" s="19"/>
      <c r="C29" s="19"/>
      <c r="D29" s="19"/>
      <c r="E29" s="19"/>
      <c r="F29" s="19"/>
    </row>
    <row r="30" spans="1:10" x14ac:dyDescent="0.2">
      <c r="A30" s="19"/>
      <c r="B30" s="19"/>
      <c r="C30" s="19"/>
      <c r="D30" s="19"/>
      <c r="E30" s="19"/>
      <c r="F30" s="19"/>
    </row>
    <row r="31" spans="1:10" x14ac:dyDescent="0.2">
      <c r="A31" s="19"/>
      <c r="B31" s="19"/>
      <c r="C31" s="19"/>
      <c r="D31" s="19"/>
      <c r="E31" s="19"/>
      <c r="F31" s="19"/>
    </row>
    <row r="32" spans="1:10" x14ac:dyDescent="0.2">
      <c r="A32" s="19"/>
      <c r="B32" s="19"/>
      <c r="C32" s="19"/>
      <c r="D32" s="19"/>
      <c r="E32" s="19"/>
      <c r="F32" s="19"/>
    </row>
    <row r="33" spans="1:6" x14ac:dyDescent="0.2">
      <c r="A33" s="19"/>
      <c r="B33" s="19"/>
      <c r="C33" s="19"/>
      <c r="D33" s="19"/>
      <c r="E33" s="19"/>
      <c r="F33" s="19"/>
    </row>
    <row r="34" spans="1:6" x14ac:dyDescent="0.2">
      <c r="A34" s="19"/>
      <c r="B34" s="19"/>
      <c r="C34" s="19"/>
      <c r="D34" s="19"/>
      <c r="E34" s="19"/>
      <c r="F34" s="19"/>
    </row>
    <row r="35" spans="1:6" x14ac:dyDescent="0.2">
      <c r="A35" s="19"/>
      <c r="B35" s="19"/>
      <c r="C35" s="19"/>
      <c r="D35" s="19"/>
      <c r="E35" s="19"/>
      <c r="F35" s="19"/>
    </row>
    <row r="36" spans="1:6" x14ac:dyDescent="0.2">
      <c r="A36" s="19"/>
      <c r="B36" s="19"/>
      <c r="C36" s="19"/>
      <c r="D36" s="19"/>
      <c r="E36" s="19"/>
      <c r="F36" s="19"/>
    </row>
    <row r="37" spans="1:6" x14ac:dyDescent="0.2">
      <c r="A37" s="19"/>
      <c r="B37" s="19"/>
      <c r="C37" s="19"/>
      <c r="D37" s="19"/>
      <c r="E37" s="19"/>
      <c r="F37" s="19"/>
    </row>
    <row r="38" spans="1:6" x14ac:dyDescent="0.2">
      <c r="A38" s="19"/>
      <c r="B38" s="19"/>
      <c r="C38" s="19"/>
      <c r="D38" s="19"/>
      <c r="E38" s="19"/>
      <c r="F38" s="19"/>
    </row>
    <row r="39" spans="1:6" x14ac:dyDescent="0.2">
      <c r="A39" s="19"/>
      <c r="B39" s="19"/>
      <c r="C39" s="19"/>
      <c r="D39" s="19"/>
      <c r="E39" s="19"/>
      <c r="F39" s="19"/>
    </row>
    <row r="40" spans="1:6" x14ac:dyDescent="0.2">
      <c r="A40" s="19"/>
      <c r="B40" s="19"/>
      <c r="C40" s="19"/>
      <c r="D40" s="19"/>
      <c r="E40" s="19"/>
      <c r="F40" s="19"/>
    </row>
    <row r="41" spans="1:6" x14ac:dyDescent="0.2">
      <c r="A41" s="19"/>
      <c r="B41" s="19"/>
      <c r="C41" s="19"/>
      <c r="D41" s="19"/>
      <c r="E41" s="19"/>
      <c r="F41" s="19"/>
    </row>
    <row r="42" spans="1:6" x14ac:dyDescent="0.2">
      <c r="A42" s="19"/>
      <c r="B42" s="19"/>
      <c r="C42" s="19"/>
      <c r="D42" s="19"/>
      <c r="E42" s="19"/>
      <c r="F42" s="19"/>
    </row>
  </sheetData>
  <printOptions gridLines="1" gridLinesSet="0"/>
  <pageMargins left="0.67" right="0.41" top="1" bottom="1" header="0.511811024" footer="0.511811024"/>
  <pageSetup paperSize="9" scale="68" orientation="landscape" horizontalDpi="300" verticalDpi="300" r:id="rId1"/>
  <headerFooter alignWithMargins="0">
    <oddHeader>&amp;A</oddHeader>
    <oddFooter>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F29"/>
  <sheetViews>
    <sheetView zoomScale="70" zoomScaleNormal="70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8.5703125" style="2" customWidth="1"/>
    <col min="2" max="5" width="16.7109375" style="2" customWidth="1"/>
    <col min="6" max="16384" width="11.42578125" style="2"/>
  </cols>
  <sheetData>
    <row r="1" spans="1:6" s="16" customFormat="1" ht="15" x14ac:dyDescent="0.25">
      <c r="A1" s="62"/>
      <c r="B1" s="62"/>
      <c r="C1" s="62"/>
      <c r="D1" s="62"/>
      <c r="E1" s="89"/>
    </row>
    <row r="2" spans="1:6" s="20" customFormat="1" ht="18" x14ac:dyDescent="0.25">
      <c r="A2" s="21" t="s">
        <v>257</v>
      </c>
      <c r="B2" s="65"/>
      <c r="C2" s="65"/>
      <c r="D2" s="65"/>
    </row>
    <row r="3" spans="1:6" s="16" customFormat="1" ht="15" x14ac:dyDescent="0.25">
      <c r="A3" s="92"/>
      <c r="B3" s="92"/>
      <c r="C3" s="92"/>
      <c r="D3" s="92"/>
      <c r="E3" s="89"/>
    </row>
    <row r="4" spans="1:6" ht="18" x14ac:dyDescent="0.25">
      <c r="A4" s="197" t="s">
        <v>29</v>
      </c>
      <c r="B4" s="140" t="s">
        <v>4</v>
      </c>
      <c r="C4" s="140" t="s">
        <v>3</v>
      </c>
      <c r="D4" s="140" t="s">
        <v>244</v>
      </c>
      <c r="E4" s="207" t="s">
        <v>174</v>
      </c>
      <c r="F4" s="136" t="s">
        <v>37</v>
      </c>
    </row>
    <row r="5" spans="1:6" ht="18" customHeight="1" x14ac:dyDescent="0.25">
      <c r="A5" s="199"/>
      <c r="B5" s="200"/>
      <c r="C5" s="200"/>
      <c r="D5" s="200"/>
      <c r="E5" s="208"/>
      <c r="F5" s="137"/>
    </row>
    <row r="6" spans="1:6" ht="15" x14ac:dyDescent="0.2">
      <c r="A6" s="24" t="s">
        <v>192</v>
      </c>
      <c r="B6" s="59">
        <v>18000</v>
      </c>
      <c r="C6" s="59"/>
      <c r="D6" s="59"/>
      <c r="E6" s="59">
        <v>18000</v>
      </c>
      <c r="F6" s="99">
        <v>3.3476849828431146</v>
      </c>
    </row>
    <row r="7" spans="1:6" ht="15" x14ac:dyDescent="0.2">
      <c r="A7" s="24" t="s">
        <v>71</v>
      </c>
      <c r="B7" s="59">
        <v>11231.292000000001</v>
      </c>
      <c r="C7" s="59"/>
      <c r="D7" s="59"/>
      <c r="E7" s="59">
        <v>11231.292000000001</v>
      </c>
      <c r="F7" s="99">
        <v>2.0888237536847787</v>
      </c>
    </row>
    <row r="8" spans="1:6" ht="15" x14ac:dyDescent="0.2">
      <c r="A8" s="24" t="s">
        <v>84</v>
      </c>
      <c r="B8" s="59">
        <v>40000</v>
      </c>
      <c r="C8" s="59"/>
      <c r="D8" s="59"/>
      <c r="E8" s="59">
        <v>40000</v>
      </c>
      <c r="F8" s="99">
        <v>7.439299961873588</v>
      </c>
    </row>
    <row r="9" spans="1:6" ht="15" x14ac:dyDescent="0.2">
      <c r="A9" s="24" t="s">
        <v>245</v>
      </c>
      <c r="B9" s="59">
        <v>30000</v>
      </c>
      <c r="C9" s="59"/>
      <c r="D9" s="59"/>
      <c r="E9" s="59">
        <v>30000</v>
      </c>
      <c r="F9" s="99">
        <v>5.5794749714051903</v>
      </c>
    </row>
    <row r="10" spans="1:6" ht="15" x14ac:dyDescent="0.2">
      <c r="A10" s="24" t="s">
        <v>99</v>
      </c>
      <c r="B10" s="59">
        <v>7510</v>
      </c>
      <c r="C10" s="59">
        <v>1500</v>
      </c>
      <c r="D10" s="59"/>
      <c r="E10" s="59">
        <v>9010</v>
      </c>
      <c r="F10" s="99">
        <v>1.6757023164120257</v>
      </c>
    </row>
    <row r="11" spans="1:6" ht="15" x14ac:dyDescent="0.2">
      <c r="A11" s="24" t="s">
        <v>146</v>
      </c>
      <c r="B11" s="59">
        <v>42000</v>
      </c>
      <c r="C11" s="59">
        <v>13800</v>
      </c>
      <c r="D11" s="59"/>
      <c r="E11" s="59">
        <v>55800</v>
      </c>
      <c r="F11" s="99">
        <v>10.377823446813656</v>
      </c>
    </row>
    <row r="12" spans="1:6" ht="15" x14ac:dyDescent="0.2">
      <c r="A12" s="24" t="s">
        <v>118</v>
      </c>
      <c r="B12" s="59">
        <v>4000</v>
      </c>
      <c r="C12" s="59"/>
      <c r="D12" s="59"/>
      <c r="E12" s="59">
        <v>4000</v>
      </c>
      <c r="F12" s="99">
        <v>0.74392999618735878</v>
      </c>
    </row>
    <row r="13" spans="1:6" ht="15" x14ac:dyDescent="0.2">
      <c r="A13" s="24" t="s">
        <v>110</v>
      </c>
      <c r="B13" s="59">
        <v>6075</v>
      </c>
      <c r="C13" s="59"/>
      <c r="D13" s="59"/>
      <c r="E13" s="59">
        <v>6075</v>
      </c>
      <c r="F13" s="99">
        <v>1.1298436817095512</v>
      </c>
    </row>
    <row r="14" spans="1:6" ht="15" x14ac:dyDescent="0.2">
      <c r="A14" s="24" t="s">
        <v>246</v>
      </c>
      <c r="B14" s="59">
        <v>2000</v>
      </c>
      <c r="C14" s="59">
        <v>8000</v>
      </c>
      <c r="D14" s="59"/>
      <c r="E14" s="59">
        <v>10000</v>
      </c>
      <c r="F14" s="99">
        <v>1.859824990468397</v>
      </c>
    </row>
    <row r="15" spans="1:6" ht="15" x14ac:dyDescent="0.2">
      <c r="A15" s="24" t="s">
        <v>94</v>
      </c>
      <c r="B15" s="59">
        <v>245270</v>
      </c>
      <c r="C15" s="59">
        <v>27200</v>
      </c>
      <c r="D15" s="59"/>
      <c r="E15" s="59">
        <v>272470</v>
      </c>
      <c r="F15" s="99">
        <v>50.67465151529241</v>
      </c>
    </row>
    <row r="16" spans="1:6" ht="15" x14ac:dyDescent="0.2">
      <c r="A16" s="24" t="s">
        <v>61</v>
      </c>
      <c r="B16" s="59">
        <v>1040</v>
      </c>
      <c r="C16" s="59"/>
      <c r="D16" s="59"/>
      <c r="E16" s="59">
        <v>1040</v>
      </c>
      <c r="F16" s="99">
        <v>0.19342179900871329</v>
      </c>
    </row>
    <row r="17" spans="1:6" ht="15" x14ac:dyDescent="0.2">
      <c r="A17" s="24" t="s">
        <v>201</v>
      </c>
      <c r="B17" s="59"/>
      <c r="C17" s="59">
        <v>3000</v>
      </c>
      <c r="D17" s="59"/>
      <c r="E17" s="59">
        <v>3000</v>
      </c>
      <c r="F17" s="99">
        <v>0.55794749714051906</v>
      </c>
    </row>
    <row r="18" spans="1:6" ht="15" x14ac:dyDescent="0.2">
      <c r="A18" s="24" t="s">
        <v>102</v>
      </c>
      <c r="B18" s="59">
        <v>12768.708000000001</v>
      </c>
      <c r="C18" s="59"/>
      <c r="D18" s="59"/>
      <c r="E18" s="59">
        <v>12768.708000000001</v>
      </c>
      <c r="F18" s="99">
        <v>2.3747562234393746</v>
      </c>
    </row>
    <row r="19" spans="1:6" ht="15" x14ac:dyDescent="0.2">
      <c r="A19" s="24" t="s">
        <v>74</v>
      </c>
      <c r="B19" s="59">
        <v>1800</v>
      </c>
      <c r="C19" s="59">
        <v>4480</v>
      </c>
      <c r="D19" s="59"/>
      <c r="E19" s="59">
        <v>6280</v>
      </c>
      <c r="F19" s="99">
        <v>1.1679700940141533</v>
      </c>
    </row>
    <row r="20" spans="1:6" ht="15" x14ac:dyDescent="0.2">
      <c r="A20" s="24" t="s">
        <v>103</v>
      </c>
      <c r="B20" s="59">
        <v>9000</v>
      </c>
      <c r="C20" s="59"/>
      <c r="D20" s="59"/>
      <c r="E20" s="59">
        <v>9000</v>
      </c>
      <c r="F20" s="99">
        <v>1.6738424914215573</v>
      </c>
    </row>
    <row r="21" spans="1:6" ht="15" x14ac:dyDescent="0.2">
      <c r="A21" s="24" t="s">
        <v>112</v>
      </c>
      <c r="B21" s="59"/>
      <c r="C21" s="59">
        <v>3000</v>
      </c>
      <c r="D21" s="59"/>
      <c r="E21" s="59">
        <v>3000</v>
      </c>
      <c r="F21" s="99">
        <v>0.55794749714051906</v>
      </c>
    </row>
    <row r="22" spans="1:6" ht="15" x14ac:dyDescent="0.2">
      <c r="A22" s="24" t="s">
        <v>96</v>
      </c>
      <c r="B22" s="59">
        <v>2500</v>
      </c>
      <c r="C22" s="59"/>
      <c r="D22" s="59">
        <v>1500</v>
      </c>
      <c r="E22" s="59">
        <v>4000</v>
      </c>
      <c r="F22" s="99">
        <v>0.74392999618735878</v>
      </c>
    </row>
    <row r="23" spans="1:6" ht="15" x14ac:dyDescent="0.2">
      <c r="A23" s="24" t="s">
        <v>91</v>
      </c>
      <c r="B23" s="59">
        <v>32750</v>
      </c>
      <c r="C23" s="59"/>
      <c r="D23" s="59"/>
      <c r="E23" s="59">
        <v>32750</v>
      </c>
      <c r="F23" s="99">
        <v>6.0909268437839996</v>
      </c>
    </row>
    <row r="24" spans="1:6" ht="15" x14ac:dyDescent="0.2">
      <c r="A24" s="24" t="s">
        <v>240</v>
      </c>
      <c r="B24" s="59">
        <v>6090</v>
      </c>
      <c r="C24" s="59"/>
      <c r="D24" s="59"/>
      <c r="E24" s="59">
        <v>6090</v>
      </c>
      <c r="F24" s="99">
        <v>1.1326334191952536</v>
      </c>
    </row>
    <row r="25" spans="1:6" ht="15" x14ac:dyDescent="0.2">
      <c r="A25" s="24" t="s">
        <v>77</v>
      </c>
      <c r="B25" s="59"/>
      <c r="C25" s="59">
        <v>3170</v>
      </c>
      <c r="D25" s="59"/>
      <c r="E25" s="59">
        <v>3170</v>
      </c>
      <c r="F25" s="99">
        <v>0.58956452197848186</v>
      </c>
    </row>
    <row r="26" spans="1:6" ht="15" x14ac:dyDescent="0.2">
      <c r="A26" s="219" t="s">
        <v>32</v>
      </c>
      <c r="B26" s="156">
        <v>472035</v>
      </c>
      <c r="C26" s="156">
        <v>64150</v>
      </c>
      <c r="D26" s="156">
        <v>1500</v>
      </c>
      <c r="E26" s="156">
        <v>537685</v>
      </c>
      <c r="F26" s="174">
        <v>100</v>
      </c>
    </row>
    <row r="28" spans="1:6" x14ac:dyDescent="0.2">
      <c r="A28" s="50" t="s">
        <v>46</v>
      </c>
      <c r="B28"/>
    </row>
    <row r="29" spans="1:6" x14ac:dyDescent="0.2">
      <c r="A29" s="50" t="s">
        <v>15</v>
      </c>
      <c r="B29"/>
    </row>
  </sheetData>
  <phoneticPr fontId="0" type="noConversion"/>
  <printOptions gridLines="1" gridLinesSet="0"/>
  <pageMargins left="0.39" right="0.39" top="1" bottom="1" header="0.511811024" footer="0.511811024"/>
  <pageSetup paperSize="9" orientation="landscape" horizontalDpi="300" verticalDpi="300" r:id="rId1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L48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RowHeight="12.75" x14ac:dyDescent="0.2"/>
  <cols>
    <col min="1" max="1" width="33.28515625" style="2" customWidth="1"/>
    <col min="2" max="2" width="41.5703125" style="2" customWidth="1"/>
    <col min="3" max="3" width="14.5703125" style="2" customWidth="1"/>
    <col min="4" max="4" width="14.5703125" style="16" customWidth="1"/>
    <col min="5" max="5" width="17.140625" style="16" bestFit="1" customWidth="1"/>
    <col min="6" max="7" width="14.5703125" style="16" customWidth="1"/>
    <col min="8" max="8" width="14" style="16" customWidth="1"/>
    <col min="9" max="9" width="15" style="16" customWidth="1"/>
    <col min="10" max="10" width="21" style="16" bestFit="1" customWidth="1"/>
    <col min="11" max="11" width="13.42578125" style="16" customWidth="1"/>
    <col min="12" max="16384" width="11.42578125" style="16"/>
  </cols>
  <sheetData>
    <row r="1" spans="1:11" ht="15" x14ac:dyDescent="0.25">
      <c r="A1" s="62"/>
      <c r="B1" s="62"/>
      <c r="C1" s="63"/>
      <c r="D1" s="63"/>
      <c r="E1" s="64"/>
      <c r="F1" s="89"/>
      <c r="G1" s="89"/>
    </row>
    <row r="2" spans="1:11" s="20" customFormat="1" ht="18" x14ac:dyDescent="0.25">
      <c r="A2" s="21" t="s">
        <v>250</v>
      </c>
      <c r="B2" s="65"/>
      <c r="C2" s="65"/>
    </row>
    <row r="3" spans="1:11" ht="15" x14ac:dyDescent="0.25">
      <c r="A3" s="62"/>
      <c r="B3" s="62"/>
      <c r="C3" s="63"/>
      <c r="D3" s="63"/>
      <c r="E3" s="64"/>
      <c r="F3" s="89"/>
      <c r="G3" s="89"/>
    </row>
    <row r="4" spans="1:11" ht="19.5" customHeight="1" x14ac:dyDescent="0.2">
      <c r="A4" s="141" t="s">
        <v>21</v>
      </c>
      <c r="B4" s="141" t="s">
        <v>22</v>
      </c>
      <c r="C4" s="143" t="s">
        <v>11</v>
      </c>
      <c r="D4" s="143" t="s">
        <v>143</v>
      </c>
      <c r="E4" s="144" t="s">
        <v>147</v>
      </c>
      <c r="F4" s="143" t="s">
        <v>127</v>
      </c>
      <c r="G4" s="147" t="s">
        <v>2</v>
      </c>
      <c r="H4" s="144" t="s">
        <v>3</v>
      </c>
      <c r="I4" s="144" t="s">
        <v>4</v>
      </c>
      <c r="J4" s="143" t="s">
        <v>174</v>
      </c>
      <c r="K4" s="256" t="s">
        <v>37</v>
      </c>
    </row>
    <row r="5" spans="1:11" ht="19.5" customHeight="1" x14ac:dyDescent="0.2">
      <c r="A5" s="142"/>
      <c r="B5" s="142"/>
      <c r="C5" s="145"/>
      <c r="D5" s="145"/>
      <c r="E5" s="146"/>
      <c r="F5" s="145"/>
      <c r="G5" s="148"/>
      <c r="H5" s="146"/>
      <c r="I5" s="146"/>
      <c r="J5" s="145"/>
      <c r="K5" s="257"/>
    </row>
    <row r="6" spans="1:11" s="184" customFormat="1" ht="15" x14ac:dyDescent="0.2">
      <c r="A6" s="27" t="s">
        <v>204</v>
      </c>
      <c r="B6" s="27" t="s">
        <v>205</v>
      </c>
      <c r="C6" s="60">
        <v>87410</v>
      </c>
      <c r="D6" s="60"/>
      <c r="E6" s="60"/>
      <c r="F6" s="60"/>
      <c r="G6" s="60"/>
      <c r="H6" s="60"/>
      <c r="I6" s="60"/>
      <c r="J6" s="60">
        <v>87410</v>
      </c>
      <c r="K6" s="216">
        <v>1.260234358394658</v>
      </c>
    </row>
    <row r="7" spans="1:11" ht="15" x14ac:dyDescent="0.2">
      <c r="A7" s="27"/>
      <c r="B7" s="27" t="s">
        <v>8</v>
      </c>
      <c r="C7" s="60">
        <v>185010.52499999999</v>
      </c>
      <c r="D7" s="60">
        <v>190769.20500000002</v>
      </c>
      <c r="E7" s="60"/>
      <c r="F7" s="60"/>
      <c r="G7" s="60">
        <v>65319</v>
      </c>
      <c r="H7" s="60"/>
      <c r="I7" s="60">
        <v>18820.325000000001</v>
      </c>
      <c r="J7" s="60">
        <v>459919.05499999999</v>
      </c>
      <c r="K7" s="216">
        <v>6.6308865712321516</v>
      </c>
    </row>
    <row r="8" spans="1:11" s="184" customFormat="1" ht="15" x14ac:dyDescent="0.2">
      <c r="A8" s="27"/>
      <c r="B8" s="185" t="s">
        <v>10</v>
      </c>
      <c r="C8" s="171">
        <v>46010</v>
      </c>
      <c r="D8" s="171">
        <v>55020</v>
      </c>
      <c r="E8" s="171"/>
      <c r="F8" s="171"/>
      <c r="G8" s="171">
        <v>178340</v>
      </c>
      <c r="H8" s="171"/>
      <c r="I8" s="171"/>
      <c r="J8" s="171">
        <v>279370</v>
      </c>
      <c r="K8" s="216">
        <v>4.0278191591890584</v>
      </c>
    </row>
    <row r="9" spans="1:11" ht="14.25" customHeight="1" x14ac:dyDescent="0.2">
      <c r="A9" s="27"/>
      <c r="B9" s="185" t="s">
        <v>33</v>
      </c>
      <c r="C9" s="171">
        <v>50650</v>
      </c>
      <c r="D9" s="171"/>
      <c r="E9" s="171"/>
      <c r="F9" s="171"/>
      <c r="G9" s="171">
        <v>143000</v>
      </c>
      <c r="H9" s="171"/>
      <c r="I9" s="171"/>
      <c r="J9" s="171">
        <v>193650</v>
      </c>
      <c r="K9" s="216">
        <v>2.7919503890072703</v>
      </c>
    </row>
    <row r="10" spans="1:11" ht="15" x14ac:dyDescent="0.2">
      <c r="A10" s="185"/>
      <c r="B10" s="185" t="s">
        <v>12</v>
      </c>
      <c r="C10" s="171">
        <v>251410</v>
      </c>
      <c r="D10" s="171">
        <v>31630</v>
      </c>
      <c r="E10" s="171"/>
      <c r="F10" s="171"/>
      <c r="G10" s="171">
        <v>185180</v>
      </c>
      <c r="H10" s="171"/>
      <c r="I10" s="171">
        <v>21990</v>
      </c>
      <c r="J10" s="171">
        <v>490210</v>
      </c>
      <c r="K10" s="216">
        <v>7.0676065075923269</v>
      </c>
    </row>
    <row r="11" spans="1:11" ht="15" x14ac:dyDescent="0.2">
      <c r="A11" s="159" t="s">
        <v>206</v>
      </c>
      <c r="B11" s="159"/>
      <c r="C11" s="156">
        <v>620490.52500000002</v>
      </c>
      <c r="D11" s="156">
        <v>277419.20500000002</v>
      </c>
      <c r="E11" s="156"/>
      <c r="F11" s="156"/>
      <c r="G11" s="156">
        <v>571839</v>
      </c>
      <c r="H11" s="156"/>
      <c r="I11" s="156">
        <v>40810.324999999997</v>
      </c>
      <c r="J11" s="156">
        <v>1510559.0549999999</v>
      </c>
      <c r="K11" s="217">
        <v>21.778496985415465</v>
      </c>
    </row>
    <row r="12" spans="1:11" s="184" customFormat="1" ht="15" x14ac:dyDescent="0.2">
      <c r="A12" s="185" t="s">
        <v>7</v>
      </c>
      <c r="B12" s="185" t="s">
        <v>177</v>
      </c>
      <c r="C12" s="171">
        <v>110560</v>
      </c>
      <c r="D12" s="171">
        <v>42550</v>
      </c>
      <c r="E12" s="171"/>
      <c r="F12" s="171"/>
      <c r="G12" s="171">
        <v>189050</v>
      </c>
      <c r="H12" s="171"/>
      <c r="I12" s="171"/>
      <c r="J12" s="171">
        <v>342160</v>
      </c>
      <c r="K12" s="216">
        <v>4.9330944750979997</v>
      </c>
    </row>
    <row r="13" spans="1:11" ht="15" x14ac:dyDescent="0.2">
      <c r="A13" s="185"/>
      <c r="B13" s="185" t="s">
        <v>196</v>
      </c>
      <c r="C13" s="171">
        <v>22660</v>
      </c>
      <c r="D13" s="171"/>
      <c r="E13" s="171"/>
      <c r="F13" s="171"/>
      <c r="G13" s="171"/>
      <c r="H13" s="171"/>
      <c r="I13" s="171"/>
      <c r="J13" s="171">
        <v>22660</v>
      </c>
      <c r="K13" s="216">
        <v>0.32670072716191451</v>
      </c>
    </row>
    <row r="14" spans="1:11" ht="15" x14ac:dyDescent="0.2">
      <c r="A14" s="185"/>
      <c r="B14" s="185" t="s">
        <v>54</v>
      </c>
      <c r="C14" s="171">
        <v>176670</v>
      </c>
      <c r="D14" s="171">
        <v>42740</v>
      </c>
      <c r="E14" s="171"/>
      <c r="F14" s="171"/>
      <c r="G14" s="171">
        <v>214170</v>
      </c>
      <c r="H14" s="171"/>
      <c r="I14" s="171"/>
      <c r="J14" s="171">
        <v>433580</v>
      </c>
      <c r="K14" s="216">
        <v>6.2511430398439058</v>
      </c>
    </row>
    <row r="15" spans="1:11" ht="15" x14ac:dyDescent="0.2">
      <c r="A15" s="185"/>
      <c r="B15" s="185" t="s">
        <v>20</v>
      </c>
      <c r="C15" s="171">
        <v>118130</v>
      </c>
      <c r="D15" s="171">
        <v>54566</v>
      </c>
      <c r="E15" s="171"/>
      <c r="F15" s="171"/>
      <c r="G15" s="171">
        <v>168350</v>
      </c>
      <c r="H15" s="171"/>
      <c r="I15" s="171"/>
      <c r="J15" s="171">
        <v>341046</v>
      </c>
      <c r="K15" s="216">
        <v>4.9170333713884515</v>
      </c>
    </row>
    <row r="16" spans="1:11" ht="15" x14ac:dyDescent="0.2">
      <c r="A16" s="159" t="s">
        <v>24</v>
      </c>
      <c r="B16" s="159"/>
      <c r="C16" s="156">
        <v>428020</v>
      </c>
      <c r="D16" s="156">
        <v>139856</v>
      </c>
      <c r="E16" s="156"/>
      <c r="F16" s="156"/>
      <c r="G16" s="156">
        <v>571570</v>
      </c>
      <c r="H16" s="156"/>
      <c r="I16" s="156"/>
      <c r="J16" s="156">
        <v>1139446</v>
      </c>
      <c r="K16" s="217">
        <v>16.427971613492272</v>
      </c>
    </row>
    <row r="17" spans="1:12" s="184" customFormat="1" ht="15" x14ac:dyDescent="0.2">
      <c r="A17" s="185" t="s">
        <v>59</v>
      </c>
      <c r="B17" s="185" t="s">
        <v>69</v>
      </c>
      <c r="C17" s="171">
        <v>94920</v>
      </c>
      <c r="D17" s="171"/>
      <c r="E17" s="171"/>
      <c r="F17" s="171"/>
      <c r="G17" s="171"/>
      <c r="H17" s="171"/>
      <c r="I17" s="171"/>
      <c r="J17" s="171">
        <v>94920</v>
      </c>
      <c r="K17" s="216">
        <v>1.3685098421098378</v>
      </c>
    </row>
    <row r="18" spans="1:12" ht="15" x14ac:dyDescent="0.2">
      <c r="A18" s="159" t="s">
        <v>60</v>
      </c>
      <c r="B18" s="159"/>
      <c r="C18" s="156">
        <v>94920</v>
      </c>
      <c r="D18" s="156"/>
      <c r="E18" s="156"/>
      <c r="F18" s="156"/>
      <c r="G18" s="156"/>
      <c r="H18" s="156"/>
      <c r="I18" s="156"/>
      <c r="J18" s="156">
        <v>94920</v>
      </c>
      <c r="K18" s="217">
        <v>1.3685098421098378</v>
      </c>
    </row>
    <row r="19" spans="1:12" ht="15" x14ac:dyDescent="0.2">
      <c r="A19" s="185" t="s">
        <v>5</v>
      </c>
      <c r="B19" s="185" t="s">
        <v>38</v>
      </c>
      <c r="C19" s="171">
        <v>260530</v>
      </c>
      <c r="D19" s="171">
        <v>77000</v>
      </c>
      <c r="E19" s="171"/>
      <c r="F19" s="171"/>
      <c r="G19" s="171"/>
      <c r="H19" s="171"/>
      <c r="I19" s="171"/>
      <c r="J19" s="171">
        <v>337530</v>
      </c>
      <c r="K19" s="216">
        <v>4.866341413899427</v>
      </c>
    </row>
    <row r="20" spans="1:12" ht="15" x14ac:dyDescent="0.2">
      <c r="A20" s="185"/>
      <c r="B20" s="185" t="s">
        <v>31</v>
      </c>
      <c r="C20" s="171">
        <v>109410</v>
      </c>
      <c r="D20" s="171">
        <v>41800</v>
      </c>
      <c r="E20" s="171"/>
      <c r="F20" s="171"/>
      <c r="G20" s="171"/>
      <c r="H20" s="171"/>
      <c r="I20" s="171"/>
      <c r="J20" s="171">
        <v>151210</v>
      </c>
      <c r="K20" s="216">
        <v>2.1800713572000485</v>
      </c>
    </row>
    <row r="21" spans="1:12" ht="15" x14ac:dyDescent="0.2">
      <c r="A21" s="185"/>
      <c r="B21" s="185" t="s">
        <v>25</v>
      </c>
      <c r="C21" s="171">
        <v>334950</v>
      </c>
      <c r="D21" s="171">
        <v>180550</v>
      </c>
      <c r="E21" s="171"/>
      <c r="F21" s="171"/>
      <c r="G21" s="171"/>
      <c r="H21" s="171"/>
      <c r="I21" s="171"/>
      <c r="J21" s="171">
        <v>515500</v>
      </c>
      <c r="K21" s="216">
        <v>7.432225280316282</v>
      </c>
    </row>
    <row r="22" spans="1:12" ht="15" x14ac:dyDescent="0.2">
      <c r="A22" s="185"/>
      <c r="B22" s="185" t="s">
        <v>178</v>
      </c>
      <c r="C22" s="171">
        <v>90980</v>
      </c>
      <c r="D22" s="171"/>
      <c r="E22" s="171"/>
      <c r="F22" s="171"/>
      <c r="G22" s="171">
        <v>23550</v>
      </c>
      <c r="H22" s="171"/>
      <c r="I22" s="171"/>
      <c r="J22" s="171">
        <v>114530</v>
      </c>
      <c r="K22" s="216">
        <v>1.6512371704260402</v>
      </c>
      <c r="L22" s="71"/>
    </row>
    <row r="23" spans="1:12" ht="15" x14ac:dyDescent="0.2">
      <c r="A23" s="159" t="s">
        <v>26</v>
      </c>
      <c r="B23" s="159"/>
      <c r="C23" s="156">
        <v>795870</v>
      </c>
      <c r="D23" s="156">
        <v>299350</v>
      </c>
      <c r="E23" s="156"/>
      <c r="F23" s="156"/>
      <c r="G23" s="156">
        <v>23550</v>
      </c>
      <c r="H23" s="156"/>
      <c r="I23" s="156"/>
      <c r="J23" s="156">
        <v>1118770</v>
      </c>
      <c r="K23" s="217">
        <v>16.129875221841797</v>
      </c>
    </row>
    <row r="24" spans="1:12" ht="15" x14ac:dyDescent="0.2">
      <c r="A24" s="185" t="s">
        <v>18</v>
      </c>
      <c r="B24" s="185" t="s">
        <v>177</v>
      </c>
      <c r="C24" s="171">
        <v>88310</v>
      </c>
      <c r="D24" s="171">
        <v>57920</v>
      </c>
      <c r="E24" s="171"/>
      <c r="F24" s="171">
        <v>40000</v>
      </c>
      <c r="G24" s="171"/>
      <c r="H24" s="171"/>
      <c r="I24" s="171"/>
      <c r="J24" s="171">
        <v>186230</v>
      </c>
      <c r="K24" s="216">
        <v>2.6849724809957345</v>
      </c>
    </row>
    <row r="25" spans="1:12" ht="15" x14ac:dyDescent="0.2">
      <c r="A25" s="185"/>
      <c r="B25" s="185" t="s">
        <v>70</v>
      </c>
      <c r="C25" s="171">
        <v>8399.9549999999999</v>
      </c>
      <c r="D25" s="171">
        <v>285730.19500000001</v>
      </c>
      <c r="E25" s="171"/>
      <c r="F25" s="171"/>
      <c r="G25" s="171"/>
      <c r="H25" s="171"/>
      <c r="I25" s="171"/>
      <c r="J25" s="171">
        <v>294130.15000000002</v>
      </c>
      <c r="K25" s="216">
        <v>4.2406237372128421</v>
      </c>
    </row>
    <row r="26" spans="1:12" ht="15" x14ac:dyDescent="0.2">
      <c r="A26" s="185"/>
      <c r="B26" s="185" t="s">
        <v>39</v>
      </c>
      <c r="C26" s="171">
        <v>236789.84</v>
      </c>
      <c r="D26" s="171"/>
      <c r="E26" s="171"/>
      <c r="F26" s="171"/>
      <c r="G26" s="171"/>
      <c r="H26" s="171"/>
      <c r="I26" s="171"/>
      <c r="J26" s="171">
        <v>236789.84</v>
      </c>
      <c r="K26" s="216">
        <v>3.4139193694860279</v>
      </c>
    </row>
    <row r="27" spans="1:12" ht="15" x14ac:dyDescent="0.2">
      <c r="A27" s="185"/>
      <c r="B27" s="185" t="s">
        <v>65</v>
      </c>
      <c r="C27" s="171">
        <v>64470</v>
      </c>
      <c r="D27" s="171">
        <v>70200</v>
      </c>
      <c r="E27" s="171"/>
      <c r="F27" s="171"/>
      <c r="G27" s="171"/>
      <c r="H27" s="171"/>
      <c r="I27" s="171"/>
      <c r="J27" s="171">
        <v>134670</v>
      </c>
      <c r="K27" s="216">
        <v>1.9416057778859237</v>
      </c>
    </row>
    <row r="28" spans="1:12" s="184" customFormat="1" ht="15" x14ac:dyDescent="0.2">
      <c r="A28" s="185"/>
      <c r="B28" s="185" t="s">
        <v>49</v>
      </c>
      <c r="C28" s="171">
        <v>283115.56</v>
      </c>
      <c r="D28" s="171"/>
      <c r="E28" s="171"/>
      <c r="F28" s="171"/>
      <c r="G28" s="171"/>
      <c r="H28" s="171">
        <v>33040</v>
      </c>
      <c r="I28" s="171"/>
      <c r="J28" s="171">
        <v>316155.56</v>
      </c>
      <c r="K28" s="216">
        <v>4.5581752580883625</v>
      </c>
    </row>
    <row r="29" spans="1:12" ht="15" x14ac:dyDescent="0.2">
      <c r="A29" s="185"/>
      <c r="B29" s="185" t="s">
        <v>34</v>
      </c>
      <c r="C29" s="171">
        <v>184432.185</v>
      </c>
      <c r="D29" s="171">
        <v>49260.12000000001</v>
      </c>
      <c r="E29" s="171">
        <v>98317.875</v>
      </c>
      <c r="F29" s="171"/>
      <c r="G29" s="171"/>
      <c r="H29" s="171"/>
      <c r="I29" s="171"/>
      <c r="J29" s="171">
        <v>332010.18</v>
      </c>
      <c r="K29" s="216">
        <v>4.786759365894004</v>
      </c>
    </row>
    <row r="30" spans="1:12" s="184" customFormat="1" ht="15" x14ac:dyDescent="0.2">
      <c r="A30" s="185"/>
      <c r="B30" s="185" t="s">
        <v>17</v>
      </c>
      <c r="C30" s="171">
        <v>80120</v>
      </c>
      <c r="D30" s="171"/>
      <c r="E30" s="171"/>
      <c r="F30" s="171"/>
      <c r="G30" s="171"/>
      <c r="H30" s="171"/>
      <c r="I30" s="171"/>
      <c r="J30" s="171">
        <v>80120</v>
      </c>
      <c r="K30" s="216">
        <v>1.1551307263994965</v>
      </c>
    </row>
    <row r="31" spans="1:12" ht="15" x14ac:dyDescent="0.2">
      <c r="A31" s="185"/>
      <c r="B31" s="185" t="s">
        <v>52</v>
      </c>
      <c r="C31" s="171">
        <v>6080</v>
      </c>
      <c r="D31" s="171">
        <v>105750</v>
      </c>
      <c r="E31" s="171">
        <v>23450</v>
      </c>
      <c r="F31" s="171"/>
      <c r="G31" s="171"/>
      <c r="H31" s="171"/>
      <c r="I31" s="171"/>
      <c r="J31" s="171">
        <v>135280</v>
      </c>
      <c r="K31" s="216">
        <v>1.9504004576550662</v>
      </c>
    </row>
    <row r="32" spans="1:12" ht="15" x14ac:dyDescent="0.2">
      <c r="A32" s="185"/>
      <c r="B32" s="185" t="s">
        <v>179</v>
      </c>
      <c r="C32" s="171">
        <v>80480</v>
      </c>
      <c r="D32" s="171">
        <v>179170</v>
      </c>
      <c r="E32" s="171"/>
      <c r="F32" s="171"/>
      <c r="G32" s="171"/>
      <c r="H32" s="171"/>
      <c r="I32" s="171"/>
      <c r="J32" s="171">
        <v>259650</v>
      </c>
      <c r="K32" s="216">
        <v>3.7435059050128467</v>
      </c>
    </row>
    <row r="33" spans="1:11" s="184" customFormat="1" ht="15" x14ac:dyDescent="0.2">
      <c r="A33" s="185"/>
      <c r="B33" s="185" t="s">
        <v>56</v>
      </c>
      <c r="C33" s="171">
        <v>496319.52200000006</v>
      </c>
      <c r="D33" s="171">
        <v>3219.9749999999999</v>
      </c>
      <c r="E33" s="171"/>
      <c r="F33" s="171"/>
      <c r="G33" s="171"/>
      <c r="H33" s="171"/>
      <c r="I33" s="171"/>
      <c r="J33" s="171">
        <v>499539.49700000003</v>
      </c>
      <c r="K33" s="216">
        <v>7.202114603530319</v>
      </c>
    </row>
    <row r="34" spans="1:11" ht="15" x14ac:dyDescent="0.2">
      <c r="A34" s="185"/>
      <c r="B34" s="185" t="s">
        <v>27</v>
      </c>
      <c r="C34" s="171">
        <v>62570</v>
      </c>
      <c r="D34" s="171">
        <v>59669</v>
      </c>
      <c r="E34" s="171"/>
      <c r="F34" s="171"/>
      <c r="G34" s="171"/>
      <c r="H34" s="171"/>
      <c r="I34" s="171"/>
      <c r="J34" s="171">
        <v>122239</v>
      </c>
      <c r="K34" s="216">
        <v>1.7623817381970552</v>
      </c>
    </row>
    <row r="35" spans="1:11" s="184" customFormat="1" ht="15" x14ac:dyDescent="0.2">
      <c r="A35" s="185"/>
      <c r="B35" s="185" t="s">
        <v>191</v>
      </c>
      <c r="C35" s="171">
        <v>15540</v>
      </c>
      <c r="D35" s="171">
        <v>86739.85</v>
      </c>
      <c r="E35" s="171"/>
      <c r="F35" s="171"/>
      <c r="G35" s="171"/>
      <c r="H35" s="171"/>
      <c r="I35" s="171"/>
      <c r="J35" s="171">
        <v>102279.85</v>
      </c>
      <c r="K35" s="216">
        <v>1.4746205370261052</v>
      </c>
    </row>
    <row r="36" spans="1:11" ht="15" x14ac:dyDescent="0.2">
      <c r="A36" s="185"/>
      <c r="B36" s="185" t="s">
        <v>66</v>
      </c>
      <c r="C36" s="171"/>
      <c r="D36" s="171"/>
      <c r="E36" s="171"/>
      <c r="F36" s="171"/>
      <c r="G36" s="171"/>
      <c r="H36" s="171">
        <v>55410</v>
      </c>
      <c r="I36" s="171"/>
      <c r="J36" s="171">
        <v>55410</v>
      </c>
      <c r="K36" s="216">
        <v>0.79887410821013616</v>
      </c>
    </row>
    <row r="37" spans="1:11" s="184" customFormat="1" ht="15" x14ac:dyDescent="0.2">
      <c r="A37" s="159" t="s">
        <v>28</v>
      </c>
      <c r="B37" s="159"/>
      <c r="C37" s="156">
        <v>1606627.0620000002</v>
      </c>
      <c r="D37" s="156">
        <v>897659.1399999999</v>
      </c>
      <c r="E37" s="156">
        <v>121767.875</v>
      </c>
      <c r="F37" s="156">
        <v>40000</v>
      </c>
      <c r="G37" s="156"/>
      <c r="H37" s="156">
        <v>88450</v>
      </c>
      <c r="I37" s="156"/>
      <c r="J37" s="156">
        <v>2754504.077</v>
      </c>
      <c r="K37" s="217">
        <v>39.713084065593918</v>
      </c>
    </row>
    <row r="38" spans="1:11" s="184" customFormat="1" ht="15" x14ac:dyDescent="0.2">
      <c r="A38" s="185" t="s">
        <v>207</v>
      </c>
      <c r="B38" s="185" t="s">
        <v>108</v>
      </c>
      <c r="C38" s="171">
        <v>67700</v>
      </c>
      <c r="D38" s="171"/>
      <c r="E38" s="171"/>
      <c r="F38" s="171"/>
      <c r="G38" s="171"/>
      <c r="H38" s="171">
        <v>2000</v>
      </c>
      <c r="I38" s="171">
        <v>5600</v>
      </c>
      <c r="J38" s="171">
        <v>75300</v>
      </c>
      <c r="K38" s="216">
        <v>1.0856383387154529</v>
      </c>
    </row>
    <row r="39" spans="1:11" ht="15" x14ac:dyDescent="0.2">
      <c r="A39" s="159" t="s">
        <v>208</v>
      </c>
      <c r="B39" s="223"/>
      <c r="C39" s="156">
        <v>67700</v>
      </c>
      <c r="D39" s="156"/>
      <c r="E39" s="156"/>
      <c r="F39" s="156"/>
      <c r="G39" s="156"/>
      <c r="H39" s="156">
        <v>2000</v>
      </c>
      <c r="I39" s="156">
        <v>5600</v>
      </c>
      <c r="J39" s="156">
        <v>75300</v>
      </c>
      <c r="K39" s="217">
        <v>1.0856383387154529</v>
      </c>
    </row>
    <row r="40" spans="1:11" ht="15" x14ac:dyDescent="0.2">
      <c r="A40" s="185" t="s">
        <v>209</v>
      </c>
      <c r="B40" s="222" t="s">
        <v>108</v>
      </c>
      <c r="C40" s="171"/>
      <c r="D40" s="171">
        <v>30742</v>
      </c>
      <c r="E40" s="171"/>
      <c r="F40" s="171"/>
      <c r="G40" s="171"/>
      <c r="H40" s="171"/>
      <c r="I40" s="171"/>
      <c r="J40" s="171">
        <v>30742</v>
      </c>
      <c r="K40" s="216">
        <v>0.44322302534914282</v>
      </c>
    </row>
    <row r="41" spans="1:11" ht="15" x14ac:dyDescent="0.2">
      <c r="A41" s="159" t="s">
        <v>210</v>
      </c>
      <c r="B41" s="220"/>
      <c r="C41" s="156"/>
      <c r="D41" s="156">
        <v>30742</v>
      </c>
      <c r="E41" s="156"/>
      <c r="F41" s="156"/>
      <c r="G41" s="156"/>
      <c r="H41" s="156"/>
      <c r="I41" s="156"/>
      <c r="J41" s="156">
        <v>30742</v>
      </c>
      <c r="K41" s="217">
        <v>0.44322302534914282</v>
      </c>
    </row>
    <row r="42" spans="1:11" ht="15" x14ac:dyDescent="0.2">
      <c r="A42" s="185" t="s">
        <v>44</v>
      </c>
      <c r="B42" s="221" t="s">
        <v>51</v>
      </c>
      <c r="C42" s="171">
        <v>151470.36600000001</v>
      </c>
      <c r="D42" s="171"/>
      <c r="E42" s="171"/>
      <c r="F42" s="171"/>
      <c r="G42" s="171"/>
      <c r="H42" s="171"/>
      <c r="I42" s="171"/>
      <c r="J42" s="171">
        <v>151470.36600000001</v>
      </c>
      <c r="K42" s="216">
        <v>2.1838251860406594</v>
      </c>
    </row>
    <row r="43" spans="1:11" ht="15" x14ac:dyDescent="0.2">
      <c r="A43" s="185"/>
      <c r="B43" s="221" t="s">
        <v>63</v>
      </c>
      <c r="C43" s="171">
        <v>60300</v>
      </c>
      <c r="D43" s="171"/>
      <c r="E43" s="171"/>
      <c r="F43" s="171"/>
      <c r="G43" s="171"/>
      <c r="H43" s="171"/>
      <c r="I43" s="171"/>
      <c r="J43" s="171">
        <v>60300</v>
      </c>
      <c r="K43" s="216">
        <v>0.86937572144145836</v>
      </c>
    </row>
    <row r="44" spans="1:11" ht="15" x14ac:dyDescent="0.2">
      <c r="A44" s="159" t="s">
        <v>45</v>
      </c>
      <c r="B44" s="223"/>
      <c r="C44" s="156">
        <v>211770.36600000001</v>
      </c>
      <c r="D44" s="156"/>
      <c r="E44" s="156"/>
      <c r="F44" s="156"/>
      <c r="G44" s="156"/>
      <c r="H44" s="156"/>
      <c r="I44" s="156"/>
      <c r="J44" s="156">
        <v>211770.36600000001</v>
      </c>
      <c r="K44" s="217">
        <v>3.0532009074821178</v>
      </c>
    </row>
    <row r="45" spans="1:11" ht="15" x14ac:dyDescent="0.2">
      <c r="A45" s="159" t="s">
        <v>32</v>
      </c>
      <c r="B45" s="223"/>
      <c r="C45" s="156">
        <v>3825397.9529999997</v>
      </c>
      <c r="D45" s="156">
        <v>1645026.3450000004</v>
      </c>
      <c r="E45" s="156">
        <v>121767.875</v>
      </c>
      <c r="F45" s="156">
        <v>40000</v>
      </c>
      <c r="G45" s="156">
        <v>1166959</v>
      </c>
      <c r="H45" s="156">
        <v>90450</v>
      </c>
      <c r="I45" s="156">
        <v>46410.324999999997</v>
      </c>
      <c r="J45" s="156">
        <v>6936011.4979999997</v>
      </c>
      <c r="K45" s="217">
        <v>100</v>
      </c>
    </row>
    <row r="47" spans="1:11" x14ac:dyDescent="0.2">
      <c r="A47" s="50" t="s">
        <v>46</v>
      </c>
      <c r="B47"/>
      <c r="C47"/>
      <c r="D47"/>
    </row>
    <row r="48" spans="1:11" x14ac:dyDescent="0.2">
      <c r="A48" s="50" t="s">
        <v>15</v>
      </c>
      <c r="B48"/>
      <c r="C48"/>
      <c r="D48"/>
    </row>
  </sheetData>
  <mergeCells count="1">
    <mergeCell ref="K4:K5"/>
  </mergeCells>
  <phoneticPr fontId="0" type="noConversion"/>
  <printOptions horizontalCentered="1" verticalCentered="1" gridLines="1" gridLinesSet="0"/>
  <pageMargins left="0.32" right="0.32" top="0.98425196850393704" bottom="0.7" header="0.56000000000000005" footer="0.51181102362204722"/>
  <pageSetup paperSize="9" scale="77" orientation="landscape" horizontalDpi="300" r:id="rId1"/>
  <headerFooter alignWithMargins="0">
    <oddHeader>&amp;A</oddHeader>
    <oddFooter>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3"/>
  <sheetViews>
    <sheetView zoomScale="70" zoomScaleNormal="70" workbookViewId="0">
      <pane ySplit="5" topLeftCell="A6" activePane="bottomLeft" state="frozen"/>
      <selection pane="bottomLeft" activeCell="J29" sqref="J29"/>
    </sheetView>
  </sheetViews>
  <sheetFormatPr baseColWidth="10" defaultRowHeight="12.75" x14ac:dyDescent="0.2"/>
  <cols>
    <col min="1" max="1" width="38.5703125" style="2" customWidth="1"/>
    <col min="2" max="6" width="15.42578125" style="2" customWidth="1"/>
    <col min="7" max="7" width="18.85546875" style="2" customWidth="1"/>
    <col min="8" max="8" width="16.7109375" style="2" customWidth="1"/>
    <col min="9" max="9" width="14.7109375" style="2" customWidth="1"/>
    <col min="10" max="250" width="11.42578125" style="2"/>
    <col min="251" max="251" width="38.5703125" style="2" customWidth="1"/>
    <col min="252" max="257" width="15.42578125" style="2" customWidth="1"/>
    <col min="258" max="258" width="18.85546875" style="2" customWidth="1"/>
    <col min="259" max="259" width="11.42578125" style="2"/>
    <col min="260" max="260" width="13.7109375" style="2" bestFit="1" customWidth="1"/>
    <col min="261" max="506" width="11.42578125" style="2"/>
    <col min="507" max="507" width="38.5703125" style="2" customWidth="1"/>
    <col min="508" max="513" width="15.42578125" style="2" customWidth="1"/>
    <col min="514" max="514" width="18.85546875" style="2" customWidth="1"/>
    <col min="515" max="515" width="11.42578125" style="2"/>
    <col min="516" max="516" width="13.7109375" style="2" bestFit="1" customWidth="1"/>
    <col min="517" max="762" width="11.42578125" style="2"/>
    <col min="763" max="763" width="38.5703125" style="2" customWidth="1"/>
    <col min="764" max="769" width="15.42578125" style="2" customWidth="1"/>
    <col min="770" max="770" width="18.85546875" style="2" customWidth="1"/>
    <col min="771" max="771" width="11.42578125" style="2"/>
    <col min="772" max="772" width="13.7109375" style="2" bestFit="1" customWidth="1"/>
    <col min="773" max="1018" width="11.42578125" style="2"/>
    <col min="1019" max="1019" width="38.5703125" style="2" customWidth="1"/>
    <col min="1020" max="1025" width="15.42578125" style="2" customWidth="1"/>
    <col min="1026" max="1026" width="18.85546875" style="2" customWidth="1"/>
    <col min="1027" max="1027" width="11.42578125" style="2"/>
    <col min="1028" max="1028" width="13.7109375" style="2" bestFit="1" customWidth="1"/>
    <col min="1029" max="1274" width="11.42578125" style="2"/>
    <col min="1275" max="1275" width="38.5703125" style="2" customWidth="1"/>
    <col min="1276" max="1281" width="15.42578125" style="2" customWidth="1"/>
    <col min="1282" max="1282" width="18.85546875" style="2" customWidth="1"/>
    <col min="1283" max="1283" width="11.42578125" style="2"/>
    <col min="1284" max="1284" width="13.7109375" style="2" bestFit="1" customWidth="1"/>
    <col min="1285" max="1530" width="11.42578125" style="2"/>
    <col min="1531" max="1531" width="38.5703125" style="2" customWidth="1"/>
    <col min="1532" max="1537" width="15.42578125" style="2" customWidth="1"/>
    <col min="1538" max="1538" width="18.85546875" style="2" customWidth="1"/>
    <col min="1539" max="1539" width="11.42578125" style="2"/>
    <col min="1540" max="1540" width="13.7109375" style="2" bestFit="1" customWidth="1"/>
    <col min="1541" max="1786" width="11.42578125" style="2"/>
    <col min="1787" max="1787" width="38.5703125" style="2" customWidth="1"/>
    <col min="1788" max="1793" width="15.42578125" style="2" customWidth="1"/>
    <col min="1794" max="1794" width="18.85546875" style="2" customWidth="1"/>
    <col min="1795" max="1795" width="11.42578125" style="2"/>
    <col min="1796" max="1796" width="13.7109375" style="2" bestFit="1" customWidth="1"/>
    <col min="1797" max="2042" width="11.42578125" style="2"/>
    <col min="2043" max="2043" width="38.5703125" style="2" customWidth="1"/>
    <col min="2044" max="2049" width="15.42578125" style="2" customWidth="1"/>
    <col min="2050" max="2050" width="18.85546875" style="2" customWidth="1"/>
    <col min="2051" max="2051" width="11.42578125" style="2"/>
    <col min="2052" max="2052" width="13.7109375" style="2" bestFit="1" customWidth="1"/>
    <col min="2053" max="2298" width="11.42578125" style="2"/>
    <col min="2299" max="2299" width="38.5703125" style="2" customWidth="1"/>
    <col min="2300" max="2305" width="15.42578125" style="2" customWidth="1"/>
    <col min="2306" max="2306" width="18.85546875" style="2" customWidth="1"/>
    <col min="2307" max="2307" width="11.42578125" style="2"/>
    <col min="2308" max="2308" width="13.7109375" style="2" bestFit="1" customWidth="1"/>
    <col min="2309" max="2554" width="11.42578125" style="2"/>
    <col min="2555" max="2555" width="38.5703125" style="2" customWidth="1"/>
    <col min="2556" max="2561" width="15.42578125" style="2" customWidth="1"/>
    <col min="2562" max="2562" width="18.85546875" style="2" customWidth="1"/>
    <col min="2563" max="2563" width="11.42578125" style="2"/>
    <col min="2564" max="2564" width="13.7109375" style="2" bestFit="1" customWidth="1"/>
    <col min="2565" max="2810" width="11.42578125" style="2"/>
    <col min="2811" max="2811" width="38.5703125" style="2" customWidth="1"/>
    <col min="2812" max="2817" width="15.42578125" style="2" customWidth="1"/>
    <col min="2818" max="2818" width="18.85546875" style="2" customWidth="1"/>
    <col min="2819" max="2819" width="11.42578125" style="2"/>
    <col min="2820" max="2820" width="13.7109375" style="2" bestFit="1" customWidth="1"/>
    <col min="2821" max="3066" width="11.42578125" style="2"/>
    <col min="3067" max="3067" width="38.5703125" style="2" customWidth="1"/>
    <col min="3068" max="3073" width="15.42578125" style="2" customWidth="1"/>
    <col min="3074" max="3074" width="18.85546875" style="2" customWidth="1"/>
    <col min="3075" max="3075" width="11.42578125" style="2"/>
    <col min="3076" max="3076" width="13.7109375" style="2" bestFit="1" customWidth="1"/>
    <col min="3077" max="3322" width="11.42578125" style="2"/>
    <col min="3323" max="3323" width="38.5703125" style="2" customWidth="1"/>
    <col min="3324" max="3329" width="15.42578125" style="2" customWidth="1"/>
    <col min="3330" max="3330" width="18.85546875" style="2" customWidth="1"/>
    <col min="3331" max="3331" width="11.42578125" style="2"/>
    <col min="3332" max="3332" width="13.7109375" style="2" bestFit="1" customWidth="1"/>
    <col min="3333" max="3578" width="11.42578125" style="2"/>
    <col min="3579" max="3579" width="38.5703125" style="2" customWidth="1"/>
    <col min="3580" max="3585" width="15.42578125" style="2" customWidth="1"/>
    <col min="3586" max="3586" width="18.85546875" style="2" customWidth="1"/>
    <col min="3587" max="3587" width="11.42578125" style="2"/>
    <col min="3588" max="3588" width="13.7109375" style="2" bestFit="1" customWidth="1"/>
    <col min="3589" max="3834" width="11.42578125" style="2"/>
    <col min="3835" max="3835" width="38.5703125" style="2" customWidth="1"/>
    <col min="3836" max="3841" width="15.42578125" style="2" customWidth="1"/>
    <col min="3842" max="3842" width="18.85546875" style="2" customWidth="1"/>
    <col min="3843" max="3843" width="11.42578125" style="2"/>
    <col min="3844" max="3844" width="13.7109375" style="2" bestFit="1" customWidth="1"/>
    <col min="3845" max="4090" width="11.42578125" style="2"/>
    <col min="4091" max="4091" width="38.5703125" style="2" customWidth="1"/>
    <col min="4092" max="4097" width="15.42578125" style="2" customWidth="1"/>
    <col min="4098" max="4098" width="18.85546875" style="2" customWidth="1"/>
    <col min="4099" max="4099" width="11.42578125" style="2"/>
    <col min="4100" max="4100" width="13.7109375" style="2" bestFit="1" customWidth="1"/>
    <col min="4101" max="4346" width="11.42578125" style="2"/>
    <col min="4347" max="4347" width="38.5703125" style="2" customWidth="1"/>
    <col min="4348" max="4353" width="15.42578125" style="2" customWidth="1"/>
    <col min="4354" max="4354" width="18.85546875" style="2" customWidth="1"/>
    <col min="4355" max="4355" width="11.42578125" style="2"/>
    <col min="4356" max="4356" width="13.7109375" style="2" bestFit="1" customWidth="1"/>
    <col min="4357" max="4602" width="11.42578125" style="2"/>
    <col min="4603" max="4603" width="38.5703125" style="2" customWidth="1"/>
    <col min="4604" max="4609" width="15.42578125" style="2" customWidth="1"/>
    <col min="4610" max="4610" width="18.85546875" style="2" customWidth="1"/>
    <col min="4611" max="4611" width="11.42578125" style="2"/>
    <col min="4612" max="4612" width="13.7109375" style="2" bestFit="1" customWidth="1"/>
    <col min="4613" max="4858" width="11.42578125" style="2"/>
    <col min="4859" max="4859" width="38.5703125" style="2" customWidth="1"/>
    <col min="4860" max="4865" width="15.42578125" style="2" customWidth="1"/>
    <col min="4866" max="4866" width="18.85546875" style="2" customWidth="1"/>
    <col min="4867" max="4867" width="11.42578125" style="2"/>
    <col min="4868" max="4868" width="13.7109375" style="2" bestFit="1" customWidth="1"/>
    <col min="4869" max="5114" width="11.42578125" style="2"/>
    <col min="5115" max="5115" width="38.5703125" style="2" customWidth="1"/>
    <col min="5116" max="5121" width="15.42578125" style="2" customWidth="1"/>
    <col min="5122" max="5122" width="18.85546875" style="2" customWidth="1"/>
    <col min="5123" max="5123" width="11.42578125" style="2"/>
    <col min="5124" max="5124" width="13.7109375" style="2" bestFit="1" customWidth="1"/>
    <col min="5125" max="5370" width="11.42578125" style="2"/>
    <col min="5371" max="5371" width="38.5703125" style="2" customWidth="1"/>
    <col min="5372" max="5377" width="15.42578125" style="2" customWidth="1"/>
    <col min="5378" max="5378" width="18.85546875" style="2" customWidth="1"/>
    <col min="5379" max="5379" width="11.42578125" style="2"/>
    <col min="5380" max="5380" width="13.7109375" style="2" bestFit="1" customWidth="1"/>
    <col min="5381" max="5626" width="11.42578125" style="2"/>
    <col min="5627" max="5627" width="38.5703125" style="2" customWidth="1"/>
    <col min="5628" max="5633" width="15.42578125" style="2" customWidth="1"/>
    <col min="5634" max="5634" width="18.85546875" style="2" customWidth="1"/>
    <col min="5635" max="5635" width="11.42578125" style="2"/>
    <col min="5636" max="5636" width="13.7109375" style="2" bestFit="1" customWidth="1"/>
    <col min="5637" max="5882" width="11.42578125" style="2"/>
    <col min="5883" max="5883" width="38.5703125" style="2" customWidth="1"/>
    <col min="5884" max="5889" width="15.42578125" style="2" customWidth="1"/>
    <col min="5890" max="5890" width="18.85546875" style="2" customWidth="1"/>
    <col min="5891" max="5891" width="11.42578125" style="2"/>
    <col min="5892" max="5892" width="13.7109375" style="2" bestFit="1" customWidth="1"/>
    <col min="5893" max="6138" width="11.42578125" style="2"/>
    <col min="6139" max="6139" width="38.5703125" style="2" customWidth="1"/>
    <col min="6140" max="6145" width="15.42578125" style="2" customWidth="1"/>
    <col min="6146" max="6146" width="18.85546875" style="2" customWidth="1"/>
    <col min="6147" max="6147" width="11.42578125" style="2"/>
    <col min="6148" max="6148" width="13.7109375" style="2" bestFit="1" customWidth="1"/>
    <col min="6149" max="6394" width="11.42578125" style="2"/>
    <col min="6395" max="6395" width="38.5703125" style="2" customWidth="1"/>
    <col min="6396" max="6401" width="15.42578125" style="2" customWidth="1"/>
    <col min="6402" max="6402" width="18.85546875" style="2" customWidth="1"/>
    <col min="6403" max="6403" width="11.42578125" style="2"/>
    <col min="6404" max="6404" width="13.7109375" style="2" bestFit="1" customWidth="1"/>
    <col min="6405" max="6650" width="11.42578125" style="2"/>
    <col min="6651" max="6651" width="38.5703125" style="2" customWidth="1"/>
    <col min="6652" max="6657" width="15.42578125" style="2" customWidth="1"/>
    <col min="6658" max="6658" width="18.85546875" style="2" customWidth="1"/>
    <col min="6659" max="6659" width="11.42578125" style="2"/>
    <col min="6660" max="6660" width="13.7109375" style="2" bestFit="1" customWidth="1"/>
    <col min="6661" max="6906" width="11.42578125" style="2"/>
    <col min="6907" max="6907" width="38.5703125" style="2" customWidth="1"/>
    <col min="6908" max="6913" width="15.42578125" style="2" customWidth="1"/>
    <col min="6914" max="6914" width="18.85546875" style="2" customWidth="1"/>
    <col min="6915" max="6915" width="11.42578125" style="2"/>
    <col min="6916" max="6916" width="13.7109375" style="2" bestFit="1" customWidth="1"/>
    <col min="6917" max="7162" width="11.42578125" style="2"/>
    <col min="7163" max="7163" width="38.5703125" style="2" customWidth="1"/>
    <col min="7164" max="7169" width="15.42578125" style="2" customWidth="1"/>
    <col min="7170" max="7170" width="18.85546875" style="2" customWidth="1"/>
    <col min="7171" max="7171" width="11.42578125" style="2"/>
    <col min="7172" max="7172" width="13.7109375" style="2" bestFit="1" customWidth="1"/>
    <col min="7173" max="7418" width="11.42578125" style="2"/>
    <col min="7419" max="7419" width="38.5703125" style="2" customWidth="1"/>
    <col min="7420" max="7425" width="15.42578125" style="2" customWidth="1"/>
    <col min="7426" max="7426" width="18.85546875" style="2" customWidth="1"/>
    <col min="7427" max="7427" width="11.42578125" style="2"/>
    <col min="7428" max="7428" width="13.7109375" style="2" bestFit="1" customWidth="1"/>
    <col min="7429" max="7674" width="11.42578125" style="2"/>
    <col min="7675" max="7675" width="38.5703125" style="2" customWidth="1"/>
    <col min="7676" max="7681" width="15.42578125" style="2" customWidth="1"/>
    <col min="7682" max="7682" width="18.85546875" style="2" customWidth="1"/>
    <col min="7683" max="7683" width="11.42578125" style="2"/>
    <col min="7684" max="7684" width="13.7109375" style="2" bestFit="1" customWidth="1"/>
    <col min="7685" max="7930" width="11.42578125" style="2"/>
    <col min="7931" max="7931" width="38.5703125" style="2" customWidth="1"/>
    <col min="7932" max="7937" width="15.42578125" style="2" customWidth="1"/>
    <col min="7938" max="7938" width="18.85546875" style="2" customWidth="1"/>
    <col min="7939" max="7939" width="11.42578125" style="2"/>
    <col min="7940" max="7940" width="13.7109375" style="2" bestFit="1" customWidth="1"/>
    <col min="7941" max="8186" width="11.42578125" style="2"/>
    <col min="8187" max="8187" width="38.5703125" style="2" customWidth="1"/>
    <col min="8188" max="8193" width="15.42578125" style="2" customWidth="1"/>
    <col min="8194" max="8194" width="18.85546875" style="2" customWidth="1"/>
    <col min="8195" max="8195" width="11.42578125" style="2"/>
    <col min="8196" max="8196" width="13.7109375" style="2" bestFit="1" customWidth="1"/>
    <col min="8197" max="8442" width="11.42578125" style="2"/>
    <col min="8443" max="8443" width="38.5703125" style="2" customWidth="1"/>
    <col min="8444" max="8449" width="15.42578125" style="2" customWidth="1"/>
    <col min="8450" max="8450" width="18.85546875" style="2" customWidth="1"/>
    <col min="8451" max="8451" width="11.42578125" style="2"/>
    <col min="8452" max="8452" width="13.7109375" style="2" bestFit="1" customWidth="1"/>
    <col min="8453" max="8698" width="11.42578125" style="2"/>
    <col min="8699" max="8699" width="38.5703125" style="2" customWidth="1"/>
    <col min="8700" max="8705" width="15.42578125" style="2" customWidth="1"/>
    <col min="8706" max="8706" width="18.85546875" style="2" customWidth="1"/>
    <col min="8707" max="8707" width="11.42578125" style="2"/>
    <col min="8708" max="8708" width="13.7109375" style="2" bestFit="1" customWidth="1"/>
    <col min="8709" max="8954" width="11.42578125" style="2"/>
    <col min="8955" max="8955" width="38.5703125" style="2" customWidth="1"/>
    <col min="8956" max="8961" width="15.42578125" style="2" customWidth="1"/>
    <col min="8962" max="8962" width="18.85546875" style="2" customWidth="1"/>
    <col min="8963" max="8963" width="11.42578125" style="2"/>
    <col min="8964" max="8964" width="13.7109375" style="2" bestFit="1" customWidth="1"/>
    <col min="8965" max="9210" width="11.42578125" style="2"/>
    <col min="9211" max="9211" width="38.5703125" style="2" customWidth="1"/>
    <col min="9212" max="9217" width="15.42578125" style="2" customWidth="1"/>
    <col min="9218" max="9218" width="18.85546875" style="2" customWidth="1"/>
    <col min="9219" max="9219" width="11.42578125" style="2"/>
    <col min="9220" max="9220" width="13.7109375" style="2" bestFit="1" customWidth="1"/>
    <col min="9221" max="9466" width="11.42578125" style="2"/>
    <col min="9467" max="9467" width="38.5703125" style="2" customWidth="1"/>
    <col min="9468" max="9473" width="15.42578125" style="2" customWidth="1"/>
    <col min="9474" max="9474" width="18.85546875" style="2" customWidth="1"/>
    <col min="9475" max="9475" width="11.42578125" style="2"/>
    <col min="9476" max="9476" width="13.7109375" style="2" bestFit="1" customWidth="1"/>
    <col min="9477" max="9722" width="11.42578125" style="2"/>
    <col min="9723" max="9723" width="38.5703125" style="2" customWidth="1"/>
    <col min="9724" max="9729" width="15.42578125" style="2" customWidth="1"/>
    <col min="9730" max="9730" width="18.85546875" style="2" customWidth="1"/>
    <col min="9731" max="9731" width="11.42578125" style="2"/>
    <col min="9732" max="9732" width="13.7109375" style="2" bestFit="1" customWidth="1"/>
    <col min="9733" max="9978" width="11.42578125" style="2"/>
    <col min="9979" max="9979" width="38.5703125" style="2" customWidth="1"/>
    <col min="9980" max="9985" width="15.42578125" style="2" customWidth="1"/>
    <col min="9986" max="9986" width="18.85546875" style="2" customWidth="1"/>
    <col min="9987" max="9987" width="11.42578125" style="2"/>
    <col min="9988" max="9988" width="13.7109375" style="2" bestFit="1" customWidth="1"/>
    <col min="9989" max="10234" width="11.42578125" style="2"/>
    <col min="10235" max="10235" width="38.5703125" style="2" customWidth="1"/>
    <col min="10236" max="10241" width="15.42578125" style="2" customWidth="1"/>
    <col min="10242" max="10242" width="18.85546875" style="2" customWidth="1"/>
    <col min="10243" max="10243" width="11.42578125" style="2"/>
    <col min="10244" max="10244" width="13.7109375" style="2" bestFit="1" customWidth="1"/>
    <col min="10245" max="10490" width="11.42578125" style="2"/>
    <col min="10491" max="10491" width="38.5703125" style="2" customWidth="1"/>
    <col min="10492" max="10497" width="15.42578125" style="2" customWidth="1"/>
    <col min="10498" max="10498" width="18.85546875" style="2" customWidth="1"/>
    <col min="10499" max="10499" width="11.42578125" style="2"/>
    <col min="10500" max="10500" width="13.7109375" style="2" bestFit="1" customWidth="1"/>
    <col min="10501" max="10746" width="11.42578125" style="2"/>
    <col min="10747" max="10747" width="38.5703125" style="2" customWidth="1"/>
    <col min="10748" max="10753" width="15.42578125" style="2" customWidth="1"/>
    <col min="10754" max="10754" width="18.85546875" style="2" customWidth="1"/>
    <col min="10755" max="10755" width="11.42578125" style="2"/>
    <col min="10756" max="10756" width="13.7109375" style="2" bestFit="1" customWidth="1"/>
    <col min="10757" max="11002" width="11.42578125" style="2"/>
    <col min="11003" max="11003" width="38.5703125" style="2" customWidth="1"/>
    <col min="11004" max="11009" width="15.42578125" style="2" customWidth="1"/>
    <col min="11010" max="11010" width="18.85546875" style="2" customWidth="1"/>
    <col min="11011" max="11011" width="11.42578125" style="2"/>
    <col min="11012" max="11012" width="13.7109375" style="2" bestFit="1" customWidth="1"/>
    <col min="11013" max="11258" width="11.42578125" style="2"/>
    <col min="11259" max="11259" width="38.5703125" style="2" customWidth="1"/>
    <col min="11260" max="11265" width="15.42578125" style="2" customWidth="1"/>
    <col min="11266" max="11266" width="18.85546875" style="2" customWidth="1"/>
    <col min="11267" max="11267" width="11.42578125" style="2"/>
    <col min="11268" max="11268" width="13.7109375" style="2" bestFit="1" customWidth="1"/>
    <col min="11269" max="11514" width="11.42578125" style="2"/>
    <col min="11515" max="11515" width="38.5703125" style="2" customWidth="1"/>
    <col min="11516" max="11521" width="15.42578125" style="2" customWidth="1"/>
    <col min="11522" max="11522" width="18.85546875" style="2" customWidth="1"/>
    <col min="11523" max="11523" width="11.42578125" style="2"/>
    <col min="11524" max="11524" width="13.7109375" style="2" bestFit="1" customWidth="1"/>
    <col min="11525" max="11770" width="11.42578125" style="2"/>
    <col min="11771" max="11771" width="38.5703125" style="2" customWidth="1"/>
    <col min="11772" max="11777" width="15.42578125" style="2" customWidth="1"/>
    <col min="11778" max="11778" width="18.85546875" style="2" customWidth="1"/>
    <col min="11779" max="11779" width="11.42578125" style="2"/>
    <col min="11780" max="11780" width="13.7109375" style="2" bestFit="1" customWidth="1"/>
    <col min="11781" max="12026" width="11.42578125" style="2"/>
    <col min="12027" max="12027" width="38.5703125" style="2" customWidth="1"/>
    <col min="12028" max="12033" width="15.42578125" style="2" customWidth="1"/>
    <col min="12034" max="12034" width="18.85546875" style="2" customWidth="1"/>
    <col min="12035" max="12035" width="11.42578125" style="2"/>
    <col min="12036" max="12036" width="13.7109375" style="2" bestFit="1" customWidth="1"/>
    <col min="12037" max="12282" width="11.42578125" style="2"/>
    <col min="12283" max="12283" width="38.5703125" style="2" customWidth="1"/>
    <col min="12284" max="12289" width="15.42578125" style="2" customWidth="1"/>
    <col min="12290" max="12290" width="18.85546875" style="2" customWidth="1"/>
    <col min="12291" max="12291" width="11.42578125" style="2"/>
    <col min="12292" max="12292" width="13.7109375" style="2" bestFit="1" customWidth="1"/>
    <col min="12293" max="12538" width="11.42578125" style="2"/>
    <col min="12539" max="12539" width="38.5703125" style="2" customWidth="1"/>
    <col min="12540" max="12545" width="15.42578125" style="2" customWidth="1"/>
    <col min="12546" max="12546" width="18.85546875" style="2" customWidth="1"/>
    <col min="12547" max="12547" width="11.42578125" style="2"/>
    <col min="12548" max="12548" width="13.7109375" style="2" bestFit="1" customWidth="1"/>
    <col min="12549" max="12794" width="11.42578125" style="2"/>
    <col min="12795" max="12795" width="38.5703125" style="2" customWidth="1"/>
    <col min="12796" max="12801" width="15.42578125" style="2" customWidth="1"/>
    <col min="12802" max="12802" width="18.85546875" style="2" customWidth="1"/>
    <col min="12803" max="12803" width="11.42578125" style="2"/>
    <col min="12804" max="12804" width="13.7109375" style="2" bestFit="1" customWidth="1"/>
    <col min="12805" max="13050" width="11.42578125" style="2"/>
    <col min="13051" max="13051" width="38.5703125" style="2" customWidth="1"/>
    <col min="13052" max="13057" width="15.42578125" style="2" customWidth="1"/>
    <col min="13058" max="13058" width="18.85546875" style="2" customWidth="1"/>
    <col min="13059" max="13059" width="11.42578125" style="2"/>
    <col min="13060" max="13060" width="13.7109375" style="2" bestFit="1" customWidth="1"/>
    <col min="13061" max="13306" width="11.42578125" style="2"/>
    <col min="13307" max="13307" width="38.5703125" style="2" customWidth="1"/>
    <col min="13308" max="13313" width="15.42578125" style="2" customWidth="1"/>
    <col min="13314" max="13314" width="18.85546875" style="2" customWidth="1"/>
    <col min="13315" max="13315" width="11.42578125" style="2"/>
    <col min="13316" max="13316" width="13.7109375" style="2" bestFit="1" customWidth="1"/>
    <col min="13317" max="13562" width="11.42578125" style="2"/>
    <col min="13563" max="13563" width="38.5703125" style="2" customWidth="1"/>
    <col min="13564" max="13569" width="15.42578125" style="2" customWidth="1"/>
    <col min="13570" max="13570" width="18.85546875" style="2" customWidth="1"/>
    <col min="13571" max="13571" width="11.42578125" style="2"/>
    <col min="13572" max="13572" width="13.7109375" style="2" bestFit="1" customWidth="1"/>
    <col min="13573" max="13818" width="11.42578125" style="2"/>
    <col min="13819" max="13819" width="38.5703125" style="2" customWidth="1"/>
    <col min="13820" max="13825" width="15.42578125" style="2" customWidth="1"/>
    <col min="13826" max="13826" width="18.85546875" style="2" customWidth="1"/>
    <col min="13827" max="13827" width="11.42578125" style="2"/>
    <col min="13828" max="13828" width="13.7109375" style="2" bestFit="1" customWidth="1"/>
    <col min="13829" max="14074" width="11.42578125" style="2"/>
    <col min="14075" max="14075" width="38.5703125" style="2" customWidth="1"/>
    <col min="14076" max="14081" width="15.42578125" style="2" customWidth="1"/>
    <col min="14082" max="14082" width="18.85546875" style="2" customWidth="1"/>
    <col min="14083" max="14083" width="11.42578125" style="2"/>
    <col min="14084" max="14084" width="13.7109375" style="2" bestFit="1" customWidth="1"/>
    <col min="14085" max="14330" width="11.42578125" style="2"/>
    <col min="14331" max="14331" width="38.5703125" style="2" customWidth="1"/>
    <col min="14332" max="14337" width="15.42578125" style="2" customWidth="1"/>
    <col min="14338" max="14338" width="18.85546875" style="2" customWidth="1"/>
    <col min="14339" max="14339" width="11.42578125" style="2"/>
    <col min="14340" max="14340" width="13.7109375" style="2" bestFit="1" customWidth="1"/>
    <col min="14341" max="14586" width="11.42578125" style="2"/>
    <col min="14587" max="14587" width="38.5703125" style="2" customWidth="1"/>
    <col min="14588" max="14593" width="15.42578125" style="2" customWidth="1"/>
    <col min="14594" max="14594" width="18.85546875" style="2" customWidth="1"/>
    <col min="14595" max="14595" width="11.42578125" style="2"/>
    <col min="14596" max="14596" width="13.7109375" style="2" bestFit="1" customWidth="1"/>
    <col min="14597" max="14842" width="11.42578125" style="2"/>
    <col min="14843" max="14843" width="38.5703125" style="2" customWidth="1"/>
    <col min="14844" max="14849" width="15.42578125" style="2" customWidth="1"/>
    <col min="14850" max="14850" width="18.85546875" style="2" customWidth="1"/>
    <col min="14851" max="14851" width="11.42578125" style="2"/>
    <col min="14852" max="14852" width="13.7109375" style="2" bestFit="1" customWidth="1"/>
    <col min="14853" max="15098" width="11.42578125" style="2"/>
    <col min="15099" max="15099" width="38.5703125" style="2" customWidth="1"/>
    <col min="15100" max="15105" width="15.42578125" style="2" customWidth="1"/>
    <col min="15106" max="15106" width="18.85546875" style="2" customWidth="1"/>
    <col min="15107" max="15107" width="11.42578125" style="2"/>
    <col min="15108" max="15108" width="13.7109375" style="2" bestFit="1" customWidth="1"/>
    <col min="15109" max="15354" width="11.42578125" style="2"/>
    <col min="15355" max="15355" width="38.5703125" style="2" customWidth="1"/>
    <col min="15356" max="15361" width="15.42578125" style="2" customWidth="1"/>
    <col min="15362" max="15362" width="18.85546875" style="2" customWidth="1"/>
    <col min="15363" max="15363" width="11.42578125" style="2"/>
    <col min="15364" max="15364" width="13.7109375" style="2" bestFit="1" customWidth="1"/>
    <col min="15365" max="15610" width="11.42578125" style="2"/>
    <col min="15611" max="15611" width="38.5703125" style="2" customWidth="1"/>
    <col min="15612" max="15617" width="15.42578125" style="2" customWidth="1"/>
    <col min="15618" max="15618" width="18.85546875" style="2" customWidth="1"/>
    <col min="15619" max="15619" width="11.42578125" style="2"/>
    <col min="15620" max="15620" width="13.7109375" style="2" bestFit="1" customWidth="1"/>
    <col min="15621" max="15866" width="11.42578125" style="2"/>
    <col min="15867" max="15867" width="38.5703125" style="2" customWidth="1"/>
    <col min="15868" max="15873" width="15.42578125" style="2" customWidth="1"/>
    <col min="15874" max="15874" width="18.85546875" style="2" customWidth="1"/>
    <col min="15875" max="15875" width="11.42578125" style="2"/>
    <col min="15876" max="15876" width="13.7109375" style="2" bestFit="1" customWidth="1"/>
    <col min="15877" max="16122" width="11.42578125" style="2"/>
    <col min="16123" max="16123" width="38.5703125" style="2" customWidth="1"/>
    <col min="16124" max="16129" width="15.42578125" style="2" customWidth="1"/>
    <col min="16130" max="16130" width="18.85546875" style="2" customWidth="1"/>
    <col min="16131" max="16131" width="11.42578125" style="2"/>
    <col min="16132" max="16132" width="13.7109375" style="2" bestFit="1" customWidth="1"/>
    <col min="16133" max="16384" width="11.42578125" style="2"/>
  </cols>
  <sheetData>
    <row r="1" spans="1:9" s="16" customFormat="1" ht="15" x14ac:dyDescent="0.25">
      <c r="A1" s="62"/>
      <c r="B1" s="62"/>
      <c r="C1" s="63"/>
      <c r="D1" s="63"/>
      <c r="E1" s="64"/>
    </row>
    <row r="2" spans="1:9" s="20" customFormat="1" ht="18" x14ac:dyDescent="0.25">
      <c r="A2" s="21" t="str">
        <f>CONCATENATE("ACEITES EXPORTADOS POR DESTINO DURANTE ENERO - "," ", 'TAPA EMBARQUES'!$C$1," / ",'TAPA EMBARQUES'!$D$2)</f>
        <v xml:space="preserve">ACEITES EXPORTADOS POR DESTINO DURANTE ENERO -   / </v>
      </c>
      <c r="B2" s="65"/>
      <c r="C2" s="65"/>
    </row>
    <row r="3" spans="1:9" s="16" customFormat="1" ht="15" x14ac:dyDescent="0.25">
      <c r="A3" s="92"/>
      <c r="B3" s="92"/>
      <c r="C3" s="93"/>
      <c r="D3" s="93"/>
      <c r="E3" s="89"/>
    </row>
    <row r="4" spans="1:9" ht="18" x14ac:dyDescent="0.25">
      <c r="A4" s="197" t="s">
        <v>29</v>
      </c>
      <c r="B4" s="140" t="s">
        <v>4</v>
      </c>
      <c r="C4" s="140" t="s">
        <v>4</v>
      </c>
      <c r="D4" s="140" t="s">
        <v>4</v>
      </c>
      <c r="E4" s="140" t="s">
        <v>3</v>
      </c>
      <c r="F4" s="140" t="s">
        <v>3</v>
      </c>
      <c r="G4" s="140" t="s">
        <v>1</v>
      </c>
      <c r="H4" s="140" t="s">
        <v>174</v>
      </c>
      <c r="I4" s="136" t="s">
        <v>37</v>
      </c>
    </row>
    <row r="5" spans="1:9" ht="18" x14ac:dyDescent="0.25">
      <c r="A5" s="199"/>
      <c r="B5" s="200"/>
      <c r="C5" s="200" t="s">
        <v>116</v>
      </c>
      <c r="D5" s="200" t="s">
        <v>35</v>
      </c>
      <c r="E5" s="200"/>
      <c r="F5" s="200" t="s">
        <v>116</v>
      </c>
      <c r="G5" s="200"/>
      <c r="H5" s="200"/>
      <c r="I5" s="137"/>
    </row>
    <row r="6" spans="1:9" ht="15" x14ac:dyDescent="0.2">
      <c r="A6" s="177" t="s">
        <v>97</v>
      </c>
      <c r="B6" s="102">
        <v>6015.75</v>
      </c>
      <c r="C6" s="102"/>
      <c r="D6" s="102"/>
      <c r="E6" s="102"/>
      <c r="F6" s="102"/>
      <c r="G6" s="102"/>
      <c r="H6" s="102">
        <v>6015.75</v>
      </c>
      <c r="I6" s="99">
        <f>H6*100/H29</f>
        <v>1.0527274579040264</v>
      </c>
    </row>
    <row r="7" spans="1:9" ht="15" x14ac:dyDescent="0.2">
      <c r="A7" s="24" t="s">
        <v>71</v>
      </c>
      <c r="B7" s="59">
        <v>4250</v>
      </c>
      <c r="C7" s="59"/>
      <c r="D7" s="59"/>
      <c r="E7" s="59"/>
      <c r="F7" s="59"/>
      <c r="G7" s="59"/>
      <c r="H7" s="59">
        <v>4250</v>
      </c>
      <c r="I7" s="99">
        <f>H7*100/H29</f>
        <v>0.74372965899382659</v>
      </c>
    </row>
    <row r="8" spans="1:9" ht="15" x14ac:dyDescent="0.2">
      <c r="A8" s="24" t="s">
        <v>83</v>
      </c>
      <c r="B8" s="59"/>
      <c r="C8" s="59"/>
      <c r="D8" s="59"/>
      <c r="E8" s="59">
        <v>3000</v>
      </c>
      <c r="F8" s="59"/>
      <c r="G8" s="59"/>
      <c r="H8" s="59">
        <v>3000</v>
      </c>
      <c r="I8" s="99">
        <f>H8*100/H29</f>
        <v>0.52498564164270112</v>
      </c>
    </row>
    <row r="9" spans="1:9" ht="15" x14ac:dyDescent="0.2">
      <c r="A9" s="24" t="s">
        <v>84</v>
      </c>
      <c r="B9" s="59">
        <v>53982</v>
      </c>
      <c r="C9" s="59"/>
      <c r="D9" s="59">
        <v>190</v>
      </c>
      <c r="E9" s="59"/>
      <c r="F9" s="59"/>
      <c r="G9" s="59"/>
      <c r="H9" s="59">
        <v>54172</v>
      </c>
      <c r="I9" s="99">
        <f>H9*100/H29</f>
        <v>9.4798407263561355</v>
      </c>
    </row>
    <row r="10" spans="1:9" ht="15" x14ac:dyDescent="0.2">
      <c r="A10" s="24" t="s">
        <v>99</v>
      </c>
      <c r="B10" s="59">
        <v>9000</v>
      </c>
      <c r="C10" s="59">
        <v>6215</v>
      </c>
      <c r="D10" s="59"/>
      <c r="E10" s="59">
        <v>1000</v>
      </c>
      <c r="F10" s="59"/>
      <c r="G10" s="59"/>
      <c r="H10" s="59">
        <v>16215</v>
      </c>
      <c r="I10" s="99">
        <f>H10*100/H29</f>
        <v>2.8375473930787996</v>
      </c>
    </row>
    <row r="11" spans="1:9" ht="15" x14ac:dyDescent="0.2">
      <c r="A11" s="24" t="s">
        <v>64</v>
      </c>
      <c r="B11" s="59">
        <v>32068</v>
      </c>
      <c r="C11" s="59"/>
      <c r="D11" s="59"/>
      <c r="E11" s="59"/>
      <c r="F11" s="59"/>
      <c r="G11" s="59"/>
      <c r="H11" s="59">
        <v>32068</v>
      </c>
      <c r="I11" s="99">
        <f>H11*100/H29</f>
        <v>5.6117465187327129</v>
      </c>
    </row>
    <row r="12" spans="1:9" ht="15" x14ac:dyDescent="0.2">
      <c r="A12" s="24" t="s">
        <v>151</v>
      </c>
      <c r="B12" s="59">
        <v>4000</v>
      </c>
      <c r="C12" s="59"/>
      <c r="D12" s="59"/>
      <c r="E12" s="59">
        <v>1000</v>
      </c>
      <c r="F12" s="59"/>
      <c r="G12" s="59"/>
      <c r="H12" s="59">
        <v>5000</v>
      </c>
      <c r="I12" s="99">
        <f>H12*100/H29</f>
        <v>0.8749760694045019</v>
      </c>
    </row>
    <row r="13" spans="1:9" ht="15" x14ac:dyDescent="0.2">
      <c r="A13" s="24" t="s">
        <v>13</v>
      </c>
      <c r="B13" s="59"/>
      <c r="C13" s="59">
        <v>22657</v>
      </c>
      <c r="D13" s="59"/>
      <c r="E13" s="59"/>
      <c r="F13" s="59">
        <v>1237.42</v>
      </c>
      <c r="G13" s="59"/>
      <c r="H13" s="59">
        <v>23894.42</v>
      </c>
      <c r="I13" s="99">
        <f>H13*100/H29</f>
        <v>4.1814091384600633</v>
      </c>
    </row>
    <row r="14" spans="1:9" ht="15" x14ac:dyDescent="0.2">
      <c r="A14" s="24" t="s">
        <v>146</v>
      </c>
      <c r="B14" s="59">
        <v>15010</v>
      </c>
      <c r="C14" s="59"/>
      <c r="D14" s="59"/>
      <c r="E14" s="59"/>
      <c r="F14" s="59"/>
      <c r="G14" s="59"/>
      <c r="H14" s="59">
        <v>15010</v>
      </c>
      <c r="I14" s="99">
        <f>H14*100/H29</f>
        <v>2.6266781603523146</v>
      </c>
    </row>
    <row r="15" spans="1:9" ht="15" x14ac:dyDescent="0.2">
      <c r="A15" s="24" t="s">
        <v>130</v>
      </c>
      <c r="B15" s="59">
        <v>1500</v>
      </c>
      <c r="C15" s="59"/>
      <c r="D15" s="59"/>
      <c r="E15" s="59"/>
      <c r="F15" s="59"/>
      <c r="G15" s="59"/>
      <c r="H15" s="59">
        <v>1500</v>
      </c>
      <c r="I15" s="99">
        <f>H15*100/H29</f>
        <v>0.26249282082135056</v>
      </c>
    </row>
    <row r="16" spans="1:9" ht="15" x14ac:dyDescent="0.2">
      <c r="A16" s="24" t="s">
        <v>89</v>
      </c>
      <c r="B16" s="59">
        <v>9000</v>
      </c>
      <c r="C16" s="59"/>
      <c r="D16" s="59"/>
      <c r="E16" s="59"/>
      <c r="F16" s="59"/>
      <c r="G16" s="59"/>
      <c r="H16" s="59">
        <v>9000</v>
      </c>
      <c r="I16" s="99">
        <f>H16*100/H29</f>
        <v>1.5749569249281032</v>
      </c>
    </row>
    <row r="17" spans="1:9" ht="15" x14ac:dyDescent="0.2">
      <c r="A17" s="24" t="s">
        <v>110</v>
      </c>
      <c r="B17" s="59">
        <v>8900</v>
      </c>
      <c r="C17" s="59"/>
      <c r="D17" s="59"/>
      <c r="E17" s="59"/>
      <c r="F17" s="59"/>
      <c r="G17" s="59"/>
      <c r="H17" s="59">
        <v>8900</v>
      </c>
      <c r="I17" s="99">
        <f>H17*100/H29</f>
        <v>1.5574574035400133</v>
      </c>
    </row>
    <row r="18" spans="1:9" ht="15" x14ac:dyDescent="0.2">
      <c r="A18" s="24" t="s">
        <v>94</v>
      </c>
      <c r="B18" s="59">
        <v>167645.33000000002</v>
      </c>
      <c r="C18" s="59"/>
      <c r="D18" s="59"/>
      <c r="E18" s="59"/>
      <c r="F18" s="59"/>
      <c r="G18" s="59"/>
      <c r="H18" s="59">
        <v>167645.33000000002</v>
      </c>
      <c r="I18" s="99">
        <f>H18*100/H29</f>
        <v>29.337130379484126</v>
      </c>
    </row>
    <row r="19" spans="1:9" s="16" customFormat="1" ht="15" x14ac:dyDescent="0.2">
      <c r="A19" s="24" t="s">
        <v>152</v>
      </c>
      <c r="B19" s="59">
        <v>3500</v>
      </c>
      <c r="C19" s="59"/>
      <c r="D19" s="59"/>
      <c r="E19" s="59"/>
      <c r="F19" s="59"/>
      <c r="G19" s="59"/>
      <c r="H19" s="59">
        <v>3500</v>
      </c>
      <c r="I19" s="99">
        <f>H19*100/H29</f>
        <v>0.61248324858315129</v>
      </c>
    </row>
    <row r="20" spans="1:9" s="16" customFormat="1" ht="15" x14ac:dyDescent="0.2">
      <c r="A20" s="24" t="s">
        <v>102</v>
      </c>
      <c r="B20" s="59">
        <v>40750</v>
      </c>
      <c r="C20" s="59"/>
      <c r="D20" s="59"/>
      <c r="E20" s="59"/>
      <c r="F20" s="59"/>
      <c r="G20" s="59"/>
      <c r="H20" s="59">
        <v>40750</v>
      </c>
      <c r="I20" s="99">
        <f>H20*100/H29</f>
        <v>7.1310549656466904</v>
      </c>
    </row>
    <row r="21" spans="1:9" s="16" customFormat="1" ht="15" x14ac:dyDescent="0.2">
      <c r="A21" s="24" t="s">
        <v>74</v>
      </c>
      <c r="B21" s="59">
        <v>19243.849999999999</v>
      </c>
      <c r="C21" s="59"/>
      <c r="D21" s="59"/>
      <c r="E21" s="59"/>
      <c r="F21" s="59"/>
      <c r="G21" s="59"/>
      <c r="H21" s="59">
        <v>19243.849999999999</v>
      </c>
      <c r="I21" s="99">
        <f>H21*100/H29</f>
        <v>3.3675816466419644</v>
      </c>
    </row>
    <row r="22" spans="1:9" ht="15" x14ac:dyDescent="0.2">
      <c r="A22" s="24" t="s">
        <v>103</v>
      </c>
      <c r="B22" s="59">
        <v>15115</v>
      </c>
      <c r="C22" s="59"/>
      <c r="D22" s="59"/>
      <c r="E22" s="59">
        <v>4250</v>
      </c>
      <c r="F22" s="59"/>
      <c r="G22" s="59"/>
      <c r="H22" s="59">
        <v>19365</v>
      </c>
      <c r="I22" s="99">
        <f>H22*100/H29</f>
        <v>3.3887823168036357</v>
      </c>
    </row>
    <row r="23" spans="1:9" ht="15" x14ac:dyDescent="0.2">
      <c r="A23" s="24" t="s">
        <v>112</v>
      </c>
      <c r="B23" s="59"/>
      <c r="C23" s="59"/>
      <c r="D23" s="59"/>
      <c r="E23" s="59">
        <v>2000</v>
      </c>
      <c r="F23" s="59"/>
      <c r="G23" s="59"/>
      <c r="H23" s="59">
        <v>2000</v>
      </c>
      <c r="I23" s="99">
        <f>H23*100/H29</f>
        <v>0.34999042776180073</v>
      </c>
    </row>
    <row r="24" spans="1:9" ht="15" x14ac:dyDescent="0.2">
      <c r="A24" s="24" t="s">
        <v>96</v>
      </c>
      <c r="B24" s="59"/>
      <c r="C24" s="59"/>
      <c r="D24" s="59"/>
      <c r="E24" s="59"/>
      <c r="F24" s="59"/>
      <c r="G24" s="59">
        <v>1000</v>
      </c>
      <c r="H24" s="59">
        <v>1000</v>
      </c>
      <c r="I24" s="99">
        <f>H24*100/H29</f>
        <v>0.17499521388090036</v>
      </c>
    </row>
    <row r="25" spans="1:9" ht="15" x14ac:dyDescent="0.2">
      <c r="A25" s="24" t="s">
        <v>91</v>
      </c>
      <c r="B25" s="59">
        <v>73530</v>
      </c>
      <c r="C25" s="59">
        <v>9411</v>
      </c>
      <c r="D25" s="59"/>
      <c r="E25" s="59">
        <v>3000</v>
      </c>
      <c r="F25" s="59"/>
      <c r="G25" s="59"/>
      <c r="H25" s="59">
        <v>85941</v>
      </c>
      <c r="I25" s="99">
        <f>H25*100/H29</f>
        <v>15.039263676138459</v>
      </c>
    </row>
    <row r="26" spans="1:9" ht="15" x14ac:dyDescent="0.2">
      <c r="A26" s="24" t="s">
        <v>149</v>
      </c>
      <c r="B26" s="59">
        <v>33243.85</v>
      </c>
      <c r="C26" s="59"/>
      <c r="D26" s="59"/>
      <c r="E26" s="59"/>
      <c r="F26" s="59"/>
      <c r="G26" s="59"/>
      <c r="H26" s="59">
        <v>33243.85</v>
      </c>
      <c r="I26" s="99">
        <f>H26*100/H29</f>
        <v>5.8175146409745695</v>
      </c>
    </row>
    <row r="27" spans="1:9" ht="15" x14ac:dyDescent="0.2">
      <c r="A27" s="24" t="s">
        <v>77</v>
      </c>
      <c r="B27" s="59"/>
      <c r="C27" s="59"/>
      <c r="D27" s="59"/>
      <c r="E27" s="59">
        <v>6000</v>
      </c>
      <c r="F27" s="59"/>
      <c r="G27" s="59"/>
      <c r="H27" s="59">
        <v>6000</v>
      </c>
      <c r="I27" s="99">
        <f>H27*100/H29</f>
        <v>1.0499712832854022</v>
      </c>
    </row>
    <row r="28" spans="1:9" ht="15" x14ac:dyDescent="0.2">
      <c r="A28" s="24" t="s">
        <v>121</v>
      </c>
      <c r="B28" s="59">
        <v>13730</v>
      </c>
      <c r="C28" s="59"/>
      <c r="D28" s="59"/>
      <c r="E28" s="59"/>
      <c r="F28" s="59"/>
      <c r="G28" s="59"/>
      <c r="H28" s="59">
        <v>13730</v>
      </c>
      <c r="I28" s="99">
        <f>H28*100/H29</f>
        <v>2.402684286584762</v>
      </c>
    </row>
    <row r="29" spans="1:9" s="16" customFormat="1" ht="15.75" x14ac:dyDescent="0.25">
      <c r="A29" s="202" t="s">
        <v>32</v>
      </c>
      <c r="B29" s="156">
        <v>510483.77999999997</v>
      </c>
      <c r="C29" s="156">
        <v>38283</v>
      </c>
      <c r="D29" s="156">
        <v>190</v>
      </c>
      <c r="E29" s="156">
        <v>20250</v>
      </c>
      <c r="F29" s="156">
        <v>1237.42</v>
      </c>
      <c r="G29" s="156">
        <v>1000</v>
      </c>
      <c r="H29" s="156">
        <v>571444.19999999995</v>
      </c>
      <c r="I29" s="174">
        <f>H29*100/H29</f>
        <v>100</v>
      </c>
    </row>
    <row r="31" spans="1:9" x14ac:dyDescent="0.2">
      <c r="A31" s="169" t="s">
        <v>46</v>
      </c>
      <c r="B31" s="169"/>
      <c r="C31"/>
    </row>
    <row r="32" spans="1:9" x14ac:dyDescent="0.2">
      <c r="A32" s="169" t="s">
        <v>15</v>
      </c>
      <c r="B32" s="169"/>
      <c r="C32"/>
    </row>
    <row r="33" spans="1:3" x14ac:dyDescent="0.2">
      <c r="A33"/>
      <c r="B33"/>
      <c r="C33"/>
    </row>
  </sheetData>
  <printOptions gridLines="1" gridLinesSet="0"/>
  <pageMargins left="0.39" right="0.39" top="1" bottom="1" header="0.511811024" footer="0.511811024"/>
  <pageSetup paperSize="9" scale="54" orientation="landscape" horizontalDpi="300" verticalDpi="300" r:id="rId1"/>
  <headerFooter alignWithMargins="0">
    <oddHeader>&amp;A</oddHeader>
    <oddFooter>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fitToPage="1"/>
  </sheetPr>
  <dimension ref="A1:F23"/>
  <sheetViews>
    <sheetView zoomScale="70" zoomScaleNormal="70" workbookViewId="0">
      <pane ySplit="5" topLeftCell="A6" activePane="bottomLeft" state="frozen"/>
      <selection pane="bottomLeft"/>
    </sheetView>
  </sheetViews>
  <sheetFormatPr baseColWidth="10" defaultRowHeight="17.100000000000001" customHeight="1" x14ac:dyDescent="0.2"/>
  <cols>
    <col min="1" max="1" width="51.140625" customWidth="1"/>
    <col min="2" max="6" width="16.7109375" customWidth="1"/>
  </cols>
  <sheetData>
    <row r="1" spans="1:6" s="16" customFormat="1" ht="15" x14ac:dyDescent="0.25">
      <c r="A1" s="62"/>
      <c r="B1" s="62"/>
      <c r="C1" s="62"/>
      <c r="D1" s="62"/>
      <c r="E1" s="89"/>
    </row>
    <row r="2" spans="1:6" s="20" customFormat="1" ht="18" x14ac:dyDescent="0.25">
      <c r="A2" s="21" t="s">
        <v>258</v>
      </c>
      <c r="B2" s="65"/>
      <c r="C2" s="65"/>
      <c r="D2" s="65"/>
    </row>
    <row r="3" spans="1:6" s="16" customFormat="1" ht="15" x14ac:dyDescent="0.25">
      <c r="A3" s="92"/>
      <c r="B3" s="92"/>
      <c r="C3" s="92"/>
      <c r="D3" s="92"/>
      <c r="E3" s="89"/>
    </row>
    <row r="4" spans="1:6" s="23" customFormat="1" ht="22.5" customHeight="1" x14ac:dyDescent="0.25">
      <c r="A4" s="197" t="s">
        <v>30</v>
      </c>
      <c r="B4" s="140" t="s">
        <v>4</v>
      </c>
      <c r="C4" s="129" t="s">
        <v>3</v>
      </c>
      <c r="D4" s="140" t="s">
        <v>244</v>
      </c>
      <c r="E4" s="198" t="s">
        <v>174</v>
      </c>
      <c r="F4" s="136" t="s">
        <v>37</v>
      </c>
    </row>
    <row r="5" spans="1:6" s="23" customFormat="1" ht="16.5" customHeight="1" x14ac:dyDescent="0.25">
      <c r="A5" s="199"/>
      <c r="B5" s="200"/>
      <c r="C5" s="135"/>
      <c r="D5" s="200"/>
      <c r="E5" s="201"/>
      <c r="F5" s="137"/>
    </row>
    <row r="6" spans="1:6" ht="14.25" customHeight="1" x14ac:dyDescent="0.2">
      <c r="A6" s="27" t="s">
        <v>224</v>
      </c>
      <c r="B6" s="60">
        <v>7000</v>
      </c>
      <c r="C6" s="60"/>
      <c r="D6" s="60"/>
      <c r="E6" s="60">
        <v>7000</v>
      </c>
      <c r="F6" s="99">
        <v>1.3018774933278778</v>
      </c>
    </row>
    <row r="7" spans="1:6" ht="14.25" customHeight="1" x14ac:dyDescent="0.2">
      <c r="A7" s="27" t="s">
        <v>170</v>
      </c>
      <c r="B7" s="60">
        <v>49000</v>
      </c>
      <c r="C7" s="60">
        <v>28300</v>
      </c>
      <c r="D7" s="60"/>
      <c r="E7" s="60">
        <v>77300</v>
      </c>
      <c r="F7" s="99">
        <v>14.376447176320708</v>
      </c>
    </row>
    <row r="8" spans="1:6" ht="14.25" customHeight="1" x14ac:dyDescent="0.2">
      <c r="A8" s="27" t="s">
        <v>69</v>
      </c>
      <c r="B8" s="60">
        <v>46519</v>
      </c>
      <c r="C8" s="60">
        <v>10850</v>
      </c>
      <c r="D8" s="60"/>
      <c r="E8" s="60">
        <v>57369</v>
      </c>
      <c r="F8" s="99">
        <v>10.669629987818146</v>
      </c>
    </row>
    <row r="9" spans="1:6" ht="14.25" customHeight="1" x14ac:dyDescent="0.2">
      <c r="A9" s="27" t="s">
        <v>242</v>
      </c>
      <c r="B9" s="60">
        <v>2500</v>
      </c>
      <c r="C9" s="60"/>
      <c r="D9" s="60">
        <v>1500</v>
      </c>
      <c r="E9" s="60">
        <v>4000</v>
      </c>
      <c r="F9" s="99">
        <v>0.74392999618735878</v>
      </c>
    </row>
    <row r="10" spans="1:6" ht="14.25" customHeight="1" x14ac:dyDescent="0.2">
      <c r="A10" s="27" t="s">
        <v>8</v>
      </c>
      <c r="B10" s="60">
        <v>99650</v>
      </c>
      <c r="C10" s="60"/>
      <c r="D10" s="60"/>
      <c r="E10" s="60">
        <v>99650</v>
      </c>
      <c r="F10" s="99">
        <v>18.533156030017576</v>
      </c>
    </row>
    <row r="11" spans="1:6" ht="14.25" customHeight="1" x14ac:dyDescent="0.2">
      <c r="A11" s="27" t="s">
        <v>247</v>
      </c>
      <c r="B11" s="60">
        <v>2000</v>
      </c>
      <c r="C11" s="60"/>
      <c r="D11" s="60"/>
      <c r="E11" s="60">
        <v>2000</v>
      </c>
      <c r="F11" s="99">
        <v>0.37196499809367939</v>
      </c>
    </row>
    <row r="12" spans="1:6" ht="15" customHeight="1" x14ac:dyDescent="0.2">
      <c r="A12" s="27" t="s">
        <v>53</v>
      </c>
      <c r="B12" s="60">
        <v>50000</v>
      </c>
      <c r="C12" s="60">
        <v>6000</v>
      </c>
      <c r="D12" s="60"/>
      <c r="E12" s="60">
        <v>56000</v>
      </c>
      <c r="F12" s="99">
        <v>10.415019946623023</v>
      </c>
    </row>
    <row r="13" spans="1:6" ht="15" customHeight="1" x14ac:dyDescent="0.2">
      <c r="A13" s="27" t="s">
        <v>199</v>
      </c>
      <c r="B13" s="60">
        <v>6000</v>
      </c>
      <c r="C13" s="60"/>
      <c r="D13" s="60"/>
      <c r="E13" s="60">
        <v>6000</v>
      </c>
      <c r="F13" s="99">
        <v>1.1158949942810381</v>
      </c>
    </row>
    <row r="14" spans="1:6" ht="14.25" customHeight="1" x14ac:dyDescent="0.2">
      <c r="A14" s="27" t="s">
        <v>10</v>
      </c>
      <c r="B14" s="60">
        <v>24130</v>
      </c>
      <c r="C14" s="60"/>
      <c r="D14" s="60"/>
      <c r="E14" s="60">
        <v>24130</v>
      </c>
      <c r="F14" s="99">
        <v>4.4877577020002422</v>
      </c>
    </row>
    <row r="15" spans="1:6" ht="14.25" customHeight="1" x14ac:dyDescent="0.2">
      <c r="A15" s="27" t="s">
        <v>200</v>
      </c>
      <c r="B15" s="60">
        <v>1300</v>
      </c>
      <c r="C15" s="60"/>
      <c r="D15" s="60"/>
      <c r="E15" s="60">
        <v>1300</v>
      </c>
      <c r="F15" s="99">
        <v>0.2417772487608916</v>
      </c>
    </row>
    <row r="16" spans="1:6" ht="15" customHeight="1" x14ac:dyDescent="0.2">
      <c r="A16" s="27" t="s">
        <v>233</v>
      </c>
      <c r="B16" s="60">
        <v>118910</v>
      </c>
      <c r="C16" s="60"/>
      <c r="D16" s="60"/>
      <c r="E16" s="60">
        <v>118910</v>
      </c>
      <c r="F16" s="99">
        <v>22.115178961659709</v>
      </c>
    </row>
    <row r="17" spans="1:6" ht="15" customHeight="1" x14ac:dyDescent="0.2">
      <c r="A17" s="27" t="s">
        <v>171</v>
      </c>
      <c r="B17" s="60"/>
      <c r="C17" s="60">
        <v>11000</v>
      </c>
      <c r="D17" s="60"/>
      <c r="E17" s="60">
        <v>11000</v>
      </c>
      <c r="F17" s="99">
        <v>2.0458074895152367</v>
      </c>
    </row>
    <row r="18" spans="1:6" ht="17.100000000000001" customHeight="1" x14ac:dyDescent="0.2">
      <c r="A18" s="27" t="s">
        <v>107</v>
      </c>
      <c r="B18" s="60">
        <v>60503</v>
      </c>
      <c r="C18" s="60">
        <v>8000</v>
      </c>
      <c r="D18" s="60"/>
      <c r="E18" s="60">
        <v>68503</v>
      </c>
      <c r="F18" s="99">
        <v>12.74035913220566</v>
      </c>
    </row>
    <row r="19" spans="1:6" ht="17.100000000000001" customHeight="1" x14ac:dyDescent="0.2">
      <c r="A19" s="27" t="s">
        <v>176</v>
      </c>
      <c r="B19" s="60">
        <v>4523</v>
      </c>
      <c r="C19" s="60"/>
      <c r="D19" s="60"/>
      <c r="E19" s="60">
        <v>4523</v>
      </c>
      <c r="F19" s="99">
        <v>0.84119884318885596</v>
      </c>
    </row>
    <row r="20" spans="1:6" ht="17.100000000000001" customHeight="1" x14ac:dyDescent="0.2">
      <c r="A20" s="159" t="s">
        <v>32</v>
      </c>
      <c r="B20" s="156">
        <v>472035</v>
      </c>
      <c r="C20" s="156">
        <v>64150</v>
      </c>
      <c r="D20" s="156">
        <v>1500</v>
      </c>
      <c r="E20" s="156">
        <v>537685</v>
      </c>
      <c r="F20" s="174">
        <v>100</v>
      </c>
    </row>
    <row r="22" spans="1:6" ht="17.100000000000001" customHeight="1" x14ac:dyDescent="0.2">
      <c r="A22" s="50" t="s">
        <v>46</v>
      </c>
      <c r="C22" s="2"/>
      <c r="D22" s="2"/>
    </row>
    <row r="23" spans="1:6" ht="17.100000000000001" customHeight="1" x14ac:dyDescent="0.2">
      <c r="A23" s="50" t="s">
        <v>15</v>
      </c>
      <c r="C23" s="2"/>
      <c r="D23" s="2"/>
    </row>
  </sheetData>
  <phoneticPr fontId="0" type="noConversion"/>
  <printOptions gridLines="1" gridLinesSet="0"/>
  <pageMargins left="0.45" right="0.36" top="1" bottom="1" header="0.511811024" footer="0.511811024"/>
  <pageSetup paperSize="9" orientation="landscape" horizontalDpi="300" verticalDpi="300" r:id="rId1"/>
  <headerFooter alignWithMargins="0">
    <oddHeader>&amp;A</oddHeader>
    <oddFooter>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26"/>
  <sheetViews>
    <sheetView zoomScale="70" zoomScaleNormal="70" workbookViewId="0">
      <pane ySplit="5" topLeftCell="A6" activePane="bottomLeft" state="frozen"/>
      <selection pane="bottomLeft" activeCell="G29" sqref="G29"/>
    </sheetView>
  </sheetViews>
  <sheetFormatPr baseColWidth="10" defaultRowHeight="17.100000000000001" customHeight="1" x14ac:dyDescent="0.2"/>
  <cols>
    <col min="1" max="1" width="52.85546875" customWidth="1"/>
    <col min="2" max="4" width="16.7109375" customWidth="1"/>
    <col min="5" max="5" width="16.5703125" customWidth="1"/>
    <col min="6" max="8" width="17" customWidth="1"/>
    <col min="9" max="9" width="11.7109375" bestFit="1" customWidth="1"/>
    <col min="250" max="250" width="52.85546875" customWidth="1"/>
    <col min="251" max="254" width="16.7109375" customWidth="1"/>
    <col min="255" max="256" width="16.5703125" customWidth="1"/>
    <col min="257" max="257" width="14.42578125" customWidth="1"/>
    <col min="259" max="259" width="13.7109375" bestFit="1" customWidth="1"/>
    <col min="506" max="506" width="52.85546875" customWidth="1"/>
    <col min="507" max="510" width="16.7109375" customWidth="1"/>
    <col min="511" max="512" width="16.5703125" customWidth="1"/>
    <col min="513" max="513" width="14.42578125" customWidth="1"/>
    <col min="515" max="515" width="13.7109375" bestFit="1" customWidth="1"/>
    <col min="762" max="762" width="52.85546875" customWidth="1"/>
    <col min="763" max="766" width="16.7109375" customWidth="1"/>
    <col min="767" max="768" width="16.5703125" customWidth="1"/>
    <col min="769" max="769" width="14.42578125" customWidth="1"/>
    <col min="771" max="771" width="13.7109375" bestFit="1" customWidth="1"/>
    <col min="1018" max="1018" width="52.85546875" customWidth="1"/>
    <col min="1019" max="1022" width="16.7109375" customWidth="1"/>
    <col min="1023" max="1024" width="16.5703125" customWidth="1"/>
    <col min="1025" max="1025" width="14.42578125" customWidth="1"/>
    <col min="1027" max="1027" width="13.7109375" bestFit="1" customWidth="1"/>
    <col min="1274" max="1274" width="52.85546875" customWidth="1"/>
    <col min="1275" max="1278" width="16.7109375" customWidth="1"/>
    <col min="1279" max="1280" width="16.5703125" customWidth="1"/>
    <col min="1281" max="1281" width="14.42578125" customWidth="1"/>
    <col min="1283" max="1283" width="13.7109375" bestFit="1" customWidth="1"/>
    <col min="1530" max="1530" width="52.85546875" customWidth="1"/>
    <col min="1531" max="1534" width="16.7109375" customWidth="1"/>
    <col min="1535" max="1536" width="16.5703125" customWidth="1"/>
    <col min="1537" max="1537" width="14.42578125" customWidth="1"/>
    <col min="1539" max="1539" width="13.7109375" bestFit="1" customWidth="1"/>
    <col min="1786" max="1786" width="52.85546875" customWidth="1"/>
    <col min="1787" max="1790" width="16.7109375" customWidth="1"/>
    <col min="1791" max="1792" width="16.5703125" customWidth="1"/>
    <col min="1793" max="1793" width="14.42578125" customWidth="1"/>
    <col min="1795" max="1795" width="13.7109375" bestFit="1" customWidth="1"/>
    <col min="2042" max="2042" width="52.85546875" customWidth="1"/>
    <col min="2043" max="2046" width="16.7109375" customWidth="1"/>
    <col min="2047" max="2048" width="16.5703125" customWidth="1"/>
    <col min="2049" max="2049" width="14.42578125" customWidth="1"/>
    <col min="2051" max="2051" width="13.7109375" bestFit="1" customWidth="1"/>
    <col min="2298" max="2298" width="52.85546875" customWidth="1"/>
    <col min="2299" max="2302" width="16.7109375" customWidth="1"/>
    <col min="2303" max="2304" width="16.5703125" customWidth="1"/>
    <col min="2305" max="2305" width="14.42578125" customWidth="1"/>
    <col min="2307" max="2307" width="13.7109375" bestFit="1" customWidth="1"/>
    <col min="2554" max="2554" width="52.85546875" customWidth="1"/>
    <col min="2555" max="2558" width="16.7109375" customWidth="1"/>
    <col min="2559" max="2560" width="16.5703125" customWidth="1"/>
    <col min="2561" max="2561" width="14.42578125" customWidth="1"/>
    <col min="2563" max="2563" width="13.7109375" bestFit="1" customWidth="1"/>
    <col min="2810" max="2810" width="52.85546875" customWidth="1"/>
    <col min="2811" max="2814" width="16.7109375" customWidth="1"/>
    <col min="2815" max="2816" width="16.5703125" customWidth="1"/>
    <col min="2817" max="2817" width="14.42578125" customWidth="1"/>
    <col min="2819" max="2819" width="13.7109375" bestFit="1" customWidth="1"/>
    <col min="3066" max="3066" width="52.85546875" customWidth="1"/>
    <col min="3067" max="3070" width="16.7109375" customWidth="1"/>
    <col min="3071" max="3072" width="16.5703125" customWidth="1"/>
    <col min="3073" max="3073" width="14.42578125" customWidth="1"/>
    <col min="3075" max="3075" width="13.7109375" bestFit="1" customWidth="1"/>
    <col min="3322" max="3322" width="52.85546875" customWidth="1"/>
    <col min="3323" max="3326" width="16.7109375" customWidth="1"/>
    <col min="3327" max="3328" width="16.5703125" customWidth="1"/>
    <col min="3329" max="3329" width="14.42578125" customWidth="1"/>
    <col min="3331" max="3331" width="13.7109375" bestFit="1" customWidth="1"/>
    <col min="3578" max="3578" width="52.85546875" customWidth="1"/>
    <col min="3579" max="3582" width="16.7109375" customWidth="1"/>
    <col min="3583" max="3584" width="16.5703125" customWidth="1"/>
    <col min="3585" max="3585" width="14.42578125" customWidth="1"/>
    <col min="3587" max="3587" width="13.7109375" bestFit="1" customWidth="1"/>
    <col min="3834" max="3834" width="52.85546875" customWidth="1"/>
    <col min="3835" max="3838" width="16.7109375" customWidth="1"/>
    <col min="3839" max="3840" width="16.5703125" customWidth="1"/>
    <col min="3841" max="3841" width="14.42578125" customWidth="1"/>
    <col min="3843" max="3843" width="13.7109375" bestFit="1" customWidth="1"/>
    <col min="4090" max="4090" width="52.85546875" customWidth="1"/>
    <col min="4091" max="4094" width="16.7109375" customWidth="1"/>
    <col min="4095" max="4096" width="16.5703125" customWidth="1"/>
    <col min="4097" max="4097" width="14.42578125" customWidth="1"/>
    <col min="4099" max="4099" width="13.7109375" bestFit="1" customWidth="1"/>
    <col min="4346" max="4346" width="52.85546875" customWidth="1"/>
    <col min="4347" max="4350" width="16.7109375" customWidth="1"/>
    <col min="4351" max="4352" width="16.5703125" customWidth="1"/>
    <col min="4353" max="4353" width="14.42578125" customWidth="1"/>
    <col min="4355" max="4355" width="13.7109375" bestFit="1" customWidth="1"/>
    <col min="4602" max="4602" width="52.85546875" customWidth="1"/>
    <col min="4603" max="4606" width="16.7109375" customWidth="1"/>
    <col min="4607" max="4608" width="16.5703125" customWidth="1"/>
    <col min="4609" max="4609" width="14.42578125" customWidth="1"/>
    <col min="4611" max="4611" width="13.7109375" bestFit="1" customWidth="1"/>
    <col min="4858" max="4858" width="52.85546875" customWidth="1"/>
    <col min="4859" max="4862" width="16.7109375" customWidth="1"/>
    <col min="4863" max="4864" width="16.5703125" customWidth="1"/>
    <col min="4865" max="4865" width="14.42578125" customWidth="1"/>
    <col min="4867" max="4867" width="13.7109375" bestFit="1" customWidth="1"/>
    <col min="5114" max="5114" width="52.85546875" customWidth="1"/>
    <col min="5115" max="5118" width="16.7109375" customWidth="1"/>
    <col min="5119" max="5120" width="16.5703125" customWidth="1"/>
    <col min="5121" max="5121" width="14.42578125" customWidth="1"/>
    <col min="5123" max="5123" width="13.7109375" bestFit="1" customWidth="1"/>
    <col min="5370" max="5370" width="52.85546875" customWidth="1"/>
    <col min="5371" max="5374" width="16.7109375" customWidth="1"/>
    <col min="5375" max="5376" width="16.5703125" customWidth="1"/>
    <col min="5377" max="5377" width="14.42578125" customWidth="1"/>
    <col min="5379" max="5379" width="13.7109375" bestFit="1" customWidth="1"/>
    <col min="5626" max="5626" width="52.85546875" customWidth="1"/>
    <col min="5627" max="5630" width="16.7109375" customWidth="1"/>
    <col min="5631" max="5632" width="16.5703125" customWidth="1"/>
    <col min="5633" max="5633" width="14.42578125" customWidth="1"/>
    <col min="5635" max="5635" width="13.7109375" bestFit="1" customWidth="1"/>
    <col min="5882" max="5882" width="52.85546875" customWidth="1"/>
    <col min="5883" max="5886" width="16.7109375" customWidth="1"/>
    <col min="5887" max="5888" width="16.5703125" customWidth="1"/>
    <col min="5889" max="5889" width="14.42578125" customWidth="1"/>
    <col min="5891" max="5891" width="13.7109375" bestFit="1" customWidth="1"/>
    <col min="6138" max="6138" width="52.85546875" customWidth="1"/>
    <col min="6139" max="6142" width="16.7109375" customWidth="1"/>
    <col min="6143" max="6144" width="16.5703125" customWidth="1"/>
    <col min="6145" max="6145" width="14.42578125" customWidth="1"/>
    <col min="6147" max="6147" width="13.7109375" bestFit="1" customWidth="1"/>
    <col min="6394" max="6394" width="52.85546875" customWidth="1"/>
    <col min="6395" max="6398" width="16.7109375" customWidth="1"/>
    <col min="6399" max="6400" width="16.5703125" customWidth="1"/>
    <col min="6401" max="6401" width="14.42578125" customWidth="1"/>
    <col min="6403" max="6403" width="13.7109375" bestFit="1" customWidth="1"/>
    <col min="6650" max="6650" width="52.85546875" customWidth="1"/>
    <col min="6651" max="6654" width="16.7109375" customWidth="1"/>
    <col min="6655" max="6656" width="16.5703125" customWidth="1"/>
    <col min="6657" max="6657" width="14.42578125" customWidth="1"/>
    <col min="6659" max="6659" width="13.7109375" bestFit="1" customWidth="1"/>
    <col min="6906" max="6906" width="52.85546875" customWidth="1"/>
    <col min="6907" max="6910" width="16.7109375" customWidth="1"/>
    <col min="6911" max="6912" width="16.5703125" customWidth="1"/>
    <col min="6913" max="6913" width="14.42578125" customWidth="1"/>
    <col min="6915" max="6915" width="13.7109375" bestFit="1" customWidth="1"/>
    <col min="7162" max="7162" width="52.85546875" customWidth="1"/>
    <col min="7163" max="7166" width="16.7109375" customWidth="1"/>
    <col min="7167" max="7168" width="16.5703125" customWidth="1"/>
    <col min="7169" max="7169" width="14.42578125" customWidth="1"/>
    <col min="7171" max="7171" width="13.7109375" bestFit="1" customWidth="1"/>
    <col min="7418" max="7418" width="52.85546875" customWidth="1"/>
    <col min="7419" max="7422" width="16.7109375" customWidth="1"/>
    <col min="7423" max="7424" width="16.5703125" customWidth="1"/>
    <col min="7425" max="7425" width="14.42578125" customWidth="1"/>
    <col min="7427" max="7427" width="13.7109375" bestFit="1" customWidth="1"/>
    <col min="7674" max="7674" width="52.85546875" customWidth="1"/>
    <col min="7675" max="7678" width="16.7109375" customWidth="1"/>
    <col min="7679" max="7680" width="16.5703125" customWidth="1"/>
    <col min="7681" max="7681" width="14.42578125" customWidth="1"/>
    <col min="7683" max="7683" width="13.7109375" bestFit="1" customWidth="1"/>
    <col min="7930" max="7930" width="52.85546875" customWidth="1"/>
    <col min="7931" max="7934" width="16.7109375" customWidth="1"/>
    <col min="7935" max="7936" width="16.5703125" customWidth="1"/>
    <col min="7937" max="7937" width="14.42578125" customWidth="1"/>
    <col min="7939" max="7939" width="13.7109375" bestFit="1" customWidth="1"/>
    <col min="8186" max="8186" width="52.85546875" customWidth="1"/>
    <col min="8187" max="8190" width="16.7109375" customWidth="1"/>
    <col min="8191" max="8192" width="16.5703125" customWidth="1"/>
    <col min="8193" max="8193" width="14.42578125" customWidth="1"/>
    <col min="8195" max="8195" width="13.7109375" bestFit="1" customWidth="1"/>
    <col min="8442" max="8442" width="52.85546875" customWidth="1"/>
    <col min="8443" max="8446" width="16.7109375" customWidth="1"/>
    <col min="8447" max="8448" width="16.5703125" customWidth="1"/>
    <col min="8449" max="8449" width="14.42578125" customWidth="1"/>
    <col min="8451" max="8451" width="13.7109375" bestFit="1" customWidth="1"/>
    <col min="8698" max="8698" width="52.85546875" customWidth="1"/>
    <col min="8699" max="8702" width="16.7109375" customWidth="1"/>
    <col min="8703" max="8704" width="16.5703125" customWidth="1"/>
    <col min="8705" max="8705" width="14.42578125" customWidth="1"/>
    <col min="8707" max="8707" width="13.7109375" bestFit="1" customWidth="1"/>
    <col min="8954" max="8954" width="52.85546875" customWidth="1"/>
    <col min="8955" max="8958" width="16.7109375" customWidth="1"/>
    <col min="8959" max="8960" width="16.5703125" customWidth="1"/>
    <col min="8961" max="8961" width="14.42578125" customWidth="1"/>
    <col min="8963" max="8963" width="13.7109375" bestFit="1" customWidth="1"/>
    <col min="9210" max="9210" width="52.85546875" customWidth="1"/>
    <col min="9211" max="9214" width="16.7109375" customWidth="1"/>
    <col min="9215" max="9216" width="16.5703125" customWidth="1"/>
    <col min="9217" max="9217" width="14.42578125" customWidth="1"/>
    <col min="9219" max="9219" width="13.7109375" bestFit="1" customWidth="1"/>
    <col min="9466" max="9466" width="52.85546875" customWidth="1"/>
    <col min="9467" max="9470" width="16.7109375" customWidth="1"/>
    <col min="9471" max="9472" width="16.5703125" customWidth="1"/>
    <col min="9473" max="9473" width="14.42578125" customWidth="1"/>
    <col min="9475" max="9475" width="13.7109375" bestFit="1" customWidth="1"/>
    <col min="9722" max="9722" width="52.85546875" customWidth="1"/>
    <col min="9723" max="9726" width="16.7109375" customWidth="1"/>
    <col min="9727" max="9728" width="16.5703125" customWidth="1"/>
    <col min="9729" max="9729" width="14.42578125" customWidth="1"/>
    <col min="9731" max="9731" width="13.7109375" bestFit="1" customWidth="1"/>
    <col min="9978" max="9978" width="52.85546875" customWidth="1"/>
    <col min="9979" max="9982" width="16.7109375" customWidth="1"/>
    <col min="9983" max="9984" width="16.5703125" customWidth="1"/>
    <col min="9985" max="9985" width="14.42578125" customWidth="1"/>
    <col min="9987" max="9987" width="13.7109375" bestFit="1" customWidth="1"/>
    <col min="10234" max="10234" width="52.85546875" customWidth="1"/>
    <col min="10235" max="10238" width="16.7109375" customWidth="1"/>
    <col min="10239" max="10240" width="16.5703125" customWidth="1"/>
    <col min="10241" max="10241" width="14.42578125" customWidth="1"/>
    <col min="10243" max="10243" width="13.7109375" bestFit="1" customWidth="1"/>
    <col min="10490" max="10490" width="52.85546875" customWidth="1"/>
    <col min="10491" max="10494" width="16.7109375" customWidth="1"/>
    <col min="10495" max="10496" width="16.5703125" customWidth="1"/>
    <col min="10497" max="10497" width="14.42578125" customWidth="1"/>
    <col min="10499" max="10499" width="13.7109375" bestFit="1" customWidth="1"/>
    <col min="10746" max="10746" width="52.85546875" customWidth="1"/>
    <col min="10747" max="10750" width="16.7109375" customWidth="1"/>
    <col min="10751" max="10752" width="16.5703125" customWidth="1"/>
    <col min="10753" max="10753" width="14.42578125" customWidth="1"/>
    <col min="10755" max="10755" width="13.7109375" bestFit="1" customWidth="1"/>
    <col min="11002" max="11002" width="52.85546875" customWidth="1"/>
    <col min="11003" max="11006" width="16.7109375" customWidth="1"/>
    <col min="11007" max="11008" width="16.5703125" customWidth="1"/>
    <col min="11009" max="11009" width="14.42578125" customWidth="1"/>
    <col min="11011" max="11011" width="13.7109375" bestFit="1" customWidth="1"/>
    <col min="11258" max="11258" width="52.85546875" customWidth="1"/>
    <col min="11259" max="11262" width="16.7109375" customWidth="1"/>
    <col min="11263" max="11264" width="16.5703125" customWidth="1"/>
    <col min="11265" max="11265" width="14.42578125" customWidth="1"/>
    <col min="11267" max="11267" width="13.7109375" bestFit="1" customWidth="1"/>
    <col min="11514" max="11514" width="52.85546875" customWidth="1"/>
    <col min="11515" max="11518" width="16.7109375" customWidth="1"/>
    <col min="11519" max="11520" width="16.5703125" customWidth="1"/>
    <col min="11521" max="11521" width="14.42578125" customWidth="1"/>
    <col min="11523" max="11523" width="13.7109375" bestFit="1" customWidth="1"/>
    <col min="11770" max="11770" width="52.85546875" customWidth="1"/>
    <col min="11771" max="11774" width="16.7109375" customWidth="1"/>
    <col min="11775" max="11776" width="16.5703125" customWidth="1"/>
    <col min="11777" max="11777" width="14.42578125" customWidth="1"/>
    <col min="11779" max="11779" width="13.7109375" bestFit="1" customWidth="1"/>
    <col min="12026" max="12026" width="52.85546875" customWidth="1"/>
    <col min="12027" max="12030" width="16.7109375" customWidth="1"/>
    <col min="12031" max="12032" width="16.5703125" customWidth="1"/>
    <col min="12033" max="12033" width="14.42578125" customWidth="1"/>
    <col min="12035" max="12035" width="13.7109375" bestFit="1" customWidth="1"/>
    <col min="12282" max="12282" width="52.85546875" customWidth="1"/>
    <col min="12283" max="12286" width="16.7109375" customWidth="1"/>
    <col min="12287" max="12288" width="16.5703125" customWidth="1"/>
    <col min="12289" max="12289" width="14.42578125" customWidth="1"/>
    <col min="12291" max="12291" width="13.7109375" bestFit="1" customWidth="1"/>
    <col min="12538" max="12538" width="52.85546875" customWidth="1"/>
    <col min="12539" max="12542" width="16.7109375" customWidth="1"/>
    <col min="12543" max="12544" width="16.5703125" customWidth="1"/>
    <col min="12545" max="12545" width="14.42578125" customWidth="1"/>
    <col min="12547" max="12547" width="13.7109375" bestFit="1" customWidth="1"/>
    <col min="12794" max="12794" width="52.85546875" customWidth="1"/>
    <col min="12795" max="12798" width="16.7109375" customWidth="1"/>
    <col min="12799" max="12800" width="16.5703125" customWidth="1"/>
    <col min="12801" max="12801" width="14.42578125" customWidth="1"/>
    <col min="12803" max="12803" width="13.7109375" bestFit="1" customWidth="1"/>
    <col min="13050" max="13050" width="52.85546875" customWidth="1"/>
    <col min="13051" max="13054" width="16.7109375" customWidth="1"/>
    <col min="13055" max="13056" width="16.5703125" customWidth="1"/>
    <col min="13057" max="13057" width="14.42578125" customWidth="1"/>
    <col min="13059" max="13059" width="13.7109375" bestFit="1" customWidth="1"/>
    <col min="13306" max="13306" width="52.85546875" customWidth="1"/>
    <col min="13307" max="13310" width="16.7109375" customWidth="1"/>
    <col min="13311" max="13312" width="16.5703125" customWidth="1"/>
    <col min="13313" max="13313" width="14.42578125" customWidth="1"/>
    <col min="13315" max="13315" width="13.7109375" bestFit="1" customWidth="1"/>
    <col min="13562" max="13562" width="52.85546875" customWidth="1"/>
    <col min="13563" max="13566" width="16.7109375" customWidth="1"/>
    <col min="13567" max="13568" width="16.5703125" customWidth="1"/>
    <col min="13569" max="13569" width="14.42578125" customWidth="1"/>
    <col min="13571" max="13571" width="13.7109375" bestFit="1" customWidth="1"/>
    <col min="13818" max="13818" width="52.85546875" customWidth="1"/>
    <col min="13819" max="13822" width="16.7109375" customWidth="1"/>
    <col min="13823" max="13824" width="16.5703125" customWidth="1"/>
    <col min="13825" max="13825" width="14.42578125" customWidth="1"/>
    <col min="13827" max="13827" width="13.7109375" bestFit="1" customWidth="1"/>
    <col min="14074" max="14074" width="52.85546875" customWidth="1"/>
    <col min="14075" max="14078" width="16.7109375" customWidth="1"/>
    <col min="14079" max="14080" width="16.5703125" customWidth="1"/>
    <col min="14081" max="14081" width="14.42578125" customWidth="1"/>
    <col min="14083" max="14083" width="13.7109375" bestFit="1" customWidth="1"/>
    <col min="14330" max="14330" width="52.85546875" customWidth="1"/>
    <col min="14331" max="14334" width="16.7109375" customWidth="1"/>
    <col min="14335" max="14336" width="16.5703125" customWidth="1"/>
    <col min="14337" max="14337" width="14.42578125" customWidth="1"/>
    <col min="14339" max="14339" width="13.7109375" bestFit="1" customWidth="1"/>
    <col min="14586" max="14586" width="52.85546875" customWidth="1"/>
    <col min="14587" max="14590" width="16.7109375" customWidth="1"/>
    <col min="14591" max="14592" width="16.5703125" customWidth="1"/>
    <col min="14593" max="14593" width="14.42578125" customWidth="1"/>
    <col min="14595" max="14595" width="13.7109375" bestFit="1" customWidth="1"/>
    <col min="14842" max="14842" width="52.85546875" customWidth="1"/>
    <col min="14843" max="14846" width="16.7109375" customWidth="1"/>
    <col min="14847" max="14848" width="16.5703125" customWidth="1"/>
    <col min="14849" max="14849" width="14.42578125" customWidth="1"/>
    <col min="14851" max="14851" width="13.7109375" bestFit="1" customWidth="1"/>
    <col min="15098" max="15098" width="52.85546875" customWidth="1"/>
    <col min="15099" max="15102" width="16.7109375" customWidth="1"/>
    <col min="15103" max="15104" width="16.5703125" customWidth="1"/>
    <col min="15105" max="15105" width="14.42578125" customWidth="1"/>
    <col min="15107" max="15107" width="13.7109375" bestFit="1" customWidth="1"/>
    <col min="15354" max="15354" width="52.85546875" customWidth="1"/>
    <col min="15355" max="15358" width="16.7109375" customWidth="1"/>
    <col min="15359" max="15360" width="16.5703125" customWidth="1"/>
    <col min="15361" max="15361" width="14.42578125" customWidth="1"/>
    <col min="15363" max="15363" width="13.7109375" bestFit="1" customWidth="1"/>
    <col min="15610" max="15610" width="52.85546875" customWidth="1"/>
    <col min="15611" max="15614" width="16.7109375" customWidth="1"/>
    <col min="15615" max="15616" width="16.5703125" customWidth="1"/>
    <col min="15617" max="15617" width="14.42578125" customWidth="1"/>
    <col min="15619" max="15619" width="13.7109375" bestFit="1" customWidth="1"/>
    <col min="15866" max="15866" width="52.85546875" customWidth="1"/>
    <col min="15867" max="15870" width="16.7109375" customWidth="1"/>
    <col min="15871" max="15872" width="16.5703125" customWidth="1"/>
    <col min="15873" max="15873" width="14.42578125" customWidth="1"/>
    <col min="15875" max="15875" width="13.7109375" bestFit="1" customWidth="1"/>
    <col min="16122" max="16122" width="52.85546875" customWidth="1"/>
    <col min="16123" max="16126" width="16.7109375" customWidth="1"/>
    <col min="16127" max="16128" width="16.5703125" customWidth="1"/>
    <col min="16129" max="16129" width="14.42578125" customWidth="1"/>
    <col min="16131" max="16131" width="13.7109375" bestFit="1" customWidth="1"/>
  </cols>
  <sheetData>
    <row r="1" spans="1:9" s="16" customFormat="1" ht="15" x14ac:dyDescent="0.25">
      <c r="A1" s="62"/>
      <c r="B1" s="62"/>
      <c r="C1" s="63"/>
      <c r="D1" s="63"/>
      <c r="E1" s="64"/>
    </row>
    <row r="2" spans="1:9" s="20" customFormat="1" ht="18" x14ac:dyDescent="0.25">
      <c r="A2" s="21" t="str">
        <f>CONCATENATE("ACEITES EXPORTADOS POR FIRMA DURANTE ENERO - "," ", 'TAPA EMBARQUES'!$C$1," / ",'TAPA EMBARQUES'!$D$2)</f>
        <v xml:space="preserve">ACEITES EXPORTADOS POR FIRMA DURANTE ENERO -   / </v>
      </c>
      <c r="B2" s="65"/>
      <c r="C2" s="65"/>
    </row>
    <row r="3" spans="1:9" s="16" customFormat="1" ht="15" x14ac:dyDescent="0.25">
      <c r="A3" s="92"/>
      <c r="B3" s="92"/>
      <c r="C3" s="93"/>
      <c r="D3" s="93"/>
      <c r="E3" s="89"/>
    </row>
    <row r="4" spans="1:9" s="14" customFormat="1" ht="22.5" customHeight="1" x14ac:dyDescent="0.25">
      <c r="A4" s="197" t="s">
        <v>30</v>
      </c>
      <c r="B4" s="140" t="s">
        <v>4</v>
      </c>
      <c r="C4" s="140" t="s">
        <v>4</v>
      </c>
      <c r="D4" s="140" t="s">
        <v>4</v>
      </c>
      <c r="E4" s="140" t="s">
        <v>3</v>
      </c>
      <c r="F4" s="140" t="s">
        <v>3</v>
      </c>
      <c r="G4" s="140" t="s">
        <v>1</v>
      </c>
      <c r="H4" s="140" t="s">
        <v>174</v>
      </c>
      <c r="I4" s="136" t="s">
        <v>37</v>
      </c>
    </row>
    <row r="5" spans="1:9" s="14" customFormat="1" ht="16.5" customHeight="1" x14ac:dyDescent="0.25">
      <c r="A5" s="199"/>
      <c r="B5" s="200"/>
      <c r="C5" s="200" t="s">
        <v>116</v>
      </c>
      <c r="D5" s="200" t="s">
        <v>35</v>
      </c>
      <c r="E5" s="200"/>
      <c r="F5" s="200" t="s">
        <v>116</v>
      </c>
      <c r="G5" s="200"/>
      <c r="H5" s="200"/>
      <c r="I5" s="137"/>
    </row>
    <row r="6" spans="1:9" ht="14.25" customHeight="1" x14ac:dyDescent="0.2">
      <c r="A6" s="101" t="s">
        <v>9</v>
      </c>
      <c r="B6" s="102">
        <v>22000</v>
      </c>
      <c r="C6" s="102"/>
      <c r="D6" s="102"/>
      <c r="E6" s="102"/>
      <c r="F6" s="102"/>
      <c r="G6" s="102"/>
      <c r="H6" s="102">
        <v>22000</v>
      </c>
      <c r="I6" s="99">
        <f>H6*100/$H$23</f>
        <v>3.8498947053798083</v>
      </c>
    </row>
    <row r="7" spans="1:9" ht="14.25" customHeight="1" x14ac:dyDescent="0.2">
      <c r="A7" s="25" t="s">
        <v>68</v>
      </c>
      <c r="B7" s="59">
        <v>14900</v>
      </c>
      <c r="C7" s="59"/>
      <c r="D7" s="59"/>
      <c r="E7" s="59"/>
      <c r="F7" s="59"/>
      <c r="G7" s="59"/>
      <c r="H7" s="59">
        <v>14900</v>
      </c>
      <c r="I7" s="99">
        <f t="shared" ref="I7:I23" si="0">H7*100/$H$23</f>
        <v>2.6074286868254157</v>
      </c>
    </row>
    <row r="8" spans="1:9" ht="14.25" customHeight="1" x14ac:dyDescent="0.2">
      <c r="A8" s="25" t="s">
        <v>69</v>
      </c>
      <c r="B8" s="59"/>
      <c r="C8" s="59"/>
      <c r="D8" s="59"/>
      <c r="E8" s="59"/>
      <c r="F8" s="59"/>
      <c r="G8" s="59">
        <v>1000</v>
      </c>
      <c r="H8" s="59">
        <v>1000</v>
      </c>
      <c r="I8" s="99">
        <f t="shared" si="0"/>
        <v>0.17499521388090036</v>
      </c>
    </row>
    <row r="9" spans="1:9" ht="14.25" customHeight="1" x14ac:dyDescent="0.2">
      <c r="A9" s="25" t="s">
        <v>79</v>
      </c>
      <c r="B9" s="59"/>
      <c r="C9" s="59">
        <v>5077</v>
      </c>
      <c r="D9" s="59"/>
      <c r="E9" s="59"/>
      <c r="F9" s="59"/>
      <c r="G9" s="59"/>
      <c r="H9" s="59">
        <v>5077</v>
      </c>
      <c r="I9" s="99">
        <f t="shared" si="0"/>
        <v>0.88845070087333122</v>
      </c>
    </row>
    <row r="10" spans="1:9" ht="14.25" customHeight="1" x14ac:dyDescent="0.2">
      <c r="A10" s="25" t="s">
        <v>8</v>
      </c>
      <c r="B10" s="59">
        <v>132947.70000000001</v>
      </c>
      <c r="C10" s="59"/>
      <c r="D10" s="59"/>
      <c r="E10" s="59"/>
      <c r="F10" s="59"/>
      <c r="G10" s="59"/>
      <c r="H10" s="59">
        <v>132947.70000000001</v>
      </c>
      <c r="I10" s="99">
        <f t="shared" si="0"/>
        <v>23.265211196473782</v>
      </c>
    </row>
    <row r="11" spans="1:9" ht="14.25" customHeight="1" x14ac:dyDescent="0.2">
      <c r="A11" s="25" t="s">
        <v>53</v>
      </c>
      <c r="B11" s="59">
        <v>27750</v>
      </c>
      <c r="C11" s="59"/>
      <c r="D11" s="59"/>
      <c r="E11" s="59">
        <v>15460</v>
      </c>
      <c r="F11" s="59"/>
      <c r="G11" s="59"/>
      <c r="H11" s="59">
        <v>43210</v>
      </c>
      <c r="I11" s="99">
        <f t="shared" si="0"/>
        <v>7.5615431917937048</v>
      </c>
    </row>
    <row r="12" spans="1:9" ht="14.25" customHeight="1" x14ac:dyDescent="0.2">
      <c r="A12" s="25" t="s">
        <v>10</v>
      </c>
      <c r="B12" s="59">
        <v>67760</v>
      </c>
      <c r="C12" s="59"/>
      <c r="D12" s="59">
        <v>190</v>
      </c>
      <c r="E12" s="59"/>
      <c r="F12" s="59"/>
      <c r="G12" s="59"/>
      <c r="H12" s="59">
        <v>67950</v>
      </c>
      <c r="I12" s="99">
        <f t="shared" si="0"/>
        <v>11.890924783207181</v>
      </c>
    </row>
    <row r="13" spans="1:9" ht="14.25" customHeight="1" x14ac:dyDescent="0.2">
      <c r="A13" s="25" t="s">
        <v>148</v>
      </c>
      <c r="B13" s="59"/>
      <c r="C13" s="59">
        <v>15663</v>
      </c>
      <c r="D13" s="59"/>
      <c r="E13" s="59"/>
      <c r="F13" s="59"/>
      <c r="G13" s="59"/>
      <c r="H13" s="59">
        <v>15663</v>
      </c>
      <c r="I13" s="99">
        <f t="shared" si="0"/>
        <v>2.7409500350165423</v>
      </c>
    </row>
    <row r="14" spans="1:9" ht="14.25" customHeight="1" x14ac:dyDescent="0.2">
      <c r="A14" s="25" t="s">
        <v>175</v>
      </c>
      <c r="B14" s="59"/>
      <c r="C14" s="59"/>
      <c r="D14" s="59"/>
      <c r="E14" s="59"/>
      <c r="F14" s="59">
        <v>1237.42</v>
      </c>
      <c r="G14" s="59"/>
      <c r="H14" s="59">
        <v>1237.42</v>
      </c>
      <c r="I14" s="99">
        <f t="shared" si="0"/>
        <v>0.21654257756050374</v>
      </c>
    </row>
    <row r="15" spans="1:9" ht="14.25" customHeight="1" x14ac:dyDescent="0.2">
      <c r="A15" s="25" t="s">
        <v>136</v>
      </c>
      <c r="B15" s="59"/>
      <c r="C15" s="59"/>
      <c r="D15" s="59"/>
      <c r="E15" s="59">
        <v>3256</v>
      </c>
      <c r="F15" s="59"/>
      <c r="G15" s="59"/>
      <c r="H15" s="59">
        <v>3256</v>
      </c>
      <c r="I15" s="99">
        <f t="shared" si="0"/>
        <v>0.56978441639621158</v>
      </c>
    </row>
    <row r="16" spans="1:9" ht="14.25" customHeight="1" x14ac:dyDescent="0.2">
      <c r="A16" s="25" t="s">
        <v>55</v>
      </c>
      <c r="B16" s="59">
        <v>123165</v>
      </c>
      <c r="C16" s="59"/>
      <c r="D16" s="59"/>
      <c r="E16" s="59"/>
      <c r="F16" s="59"/>
      <c r="G16" s="59"/>
      <c r="H16" s="59">
        <v>123165</v>
      </c>
      <c r="I16" s="99">
        <f t="shared" si="0"/>
        <v>21.553285517641093</v>
      </c>
    </row>
    <row r="17" spans="1:9" ht="14.25" customHeight="1" x14ac:dyDescent="0.2">
      <c r="A17" s="25" t="s">
        <v>129</v>
      </c>
      <c r="B17" s="59"/>
      <c r="C17" s="59">
        <v>11009</v>
      </c>
      <c r="D17" s="59"/>
      <c r="E17" s="59"/>
      <c r="F17" s="59"/>
      <c r="G17" s="59"/>
      <c r="H17" s="59">
        <v>11009</v>
      </c>
      <c r="I17" s="99">
        <f t="shared" si="0"/>
        <v>1.9265223096148323</v>
      </c>
    </row>
    <row r="18" spans="1:9" ht="14.25" customHeight="1" x14ac:dyDescent="0.2">
      <c r="A18" s="25" t="s">
        <v>156</v>
      </c>
      <c r="B18" s="59"/>
      <c r="C18" s="59">
        <v>1081</v>
      </c>
      <c r="D18" s="59"/>
      <c r="E18" s="59"/>
      <c r="F18" s="59"/>
      <c r="G18" s="59"/>
      <c r="H18" s="59">
        <v>1081</v>
      </c>
      <c r="I18" s="99">
        <f t="shared" si="0"/>
        <v>0.1891698262052533</v>
      </c>
    </row>
    <row r="19" spans="1:9" ht="14.25" customHeight="1" x14ac:dyDescent="0.2">
      <c r="A19" s="25" t="s">
        <v>142</v>
      </c>
      <c r="B19" s="59"/>
      <c r="C19" s="59"/>
      <c r="D19" s="59"/>
      <c r="E19" s="59">
        <v>1534</v>
      </c>
      <c r="F19" s="59"/>
      <c r="G19" s="59"/>
      <c r="H19" s="59">
        <v>1534</v>
      </c>
      <c r="I19" s="99">
        <f t="shared" si="0"/>
        <v>0.26844265809330115</v>
      </c>
    </row>
    <row r="20" spans="1:9" ht="14.25" customHeight="1" x14ac:dyDescent="0.2">
      <c r="A20" s="25" t="s">
        <v>126</v>
      </c>
      <c r="B20" s="59">
        <v>6015.75</v>
      </c>
      <c r="C20" s="59"/>
      <c r="D20" s="59"/>
      <c r="E20" s="59"/>
      <c r="F20" s="59"/>
      <c r="G20" s="59"/>
      <c r="H20" s="59">
        <v>6015.75</v>
      </c>
      <c r="I20" s="99">
        <f t="shared" si="0"/>
        <v>1.0527274579040264</v>
      </c>
    </row>
    <row r="21" spans="1:9" ht="14.25" customHeight="1" x14ac:dyDescent="0.2">
      <c r="A21" s="25" t="s">
        <v>171</v>
      </c>
      <c r="B21" s="59">
        <v>115390.33</v>
      </c>
      <c r="C21" s="59">
        <v>5453</v>
      </c>
      <c r="D21" s="59"/>
      <c r="E21" s="59"/>
      <c r="F21" s="59"/>
      <c r="G21" s="59"/>
      <c r="H21" s="59">
        <v>120843.33</v>
      </c>
      <c r="I21" s="99">
        <f t="shared" si="0"/>
        <v>21.147004379430225</v>
      </c>
    </row>
    <row r="22" spans="1:9" ht="14.25" customHeight="1" x14ac:dyDescent="0.2">
      <c r="A22" s="25" t="s">
        <v>176</v>
      </c>
      <c r="B22" s="59">
        <v>555</v>
      </c>
      <c r="C22" s="59"/>
      <c r="D22" s="59"/>
      <c r="E22" s="59"/>
      <c r="F22" s="59"/>
      <c r="G22" s="59"/>
      <c r="H22" s="59">
        <v>555</v>
      </c>
      <c r="I22" s="99">
        <f t="shared" si="0"/>
        <v>9.7122343703899702E-2</v>
      </c>
    </row>
    <row r="23" spans="1:9" ht="14.25" customHeight="1" x14ac:dyDescent="0.25">
      <c r="A23" s="196" t="s">
        <v>32</v>
      </c>
      <c r="B23" s="194">
        <v>510483.78</v>
      </c>
      <c r="C23" s="194">
        <v>38283</v>
      </c>
      <c r="D23" s="194">
        <v>190</v>
      </c>
      <c r="E23" s="194">
        <v>20250</v>
      </c>
      <c r="F23" s="194">
        <v>1237.42</v>
      </c>
      <c r="G23" s="194">
        <v>1000</v>
      </c>
      <c r="H23" s="194">
        <v>571444.19999999995</v>
      </c>
      <c r="I23" s="195">
        <f t="shared" si="0"/>
        <v>100</v>
      </c>
    </row>
    <row r="25" spans="1:9" ht="17.100000000000001" customHeight="1" x14ac:dyDescent="0.2">
      <c r="A25" s="50" t="s">
        <v>46</v>
      </c>
    </row>
    <row r="26" spans="1:9" ht="17.100000000000001" customHeight="1" x14ac:dyDescent="0.2">
      <c r="A26" s="50" t="s">
        <v>15</v>
      </c>
    </row>
  </sheetData>
  <printOptions gridLines="1" gridLinesSet="0"/>
  <pageMargins left="0.45" right="0.36" top="1" bottom="1" header="0.511811024" footer="0.511811024"/>
  <pageSetup paperSize="9" scale="72" orientation="landscape" horizontalDpi="300" verticalDpi="300" r:id="rId1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zoomScale="75" zoomScaleNormal="75" workbookViewId="0"/>
  </sheetViews>
  <sheetFormatPr baseColWidth="10" defaultRowHeight="12.75" x14ac:dyDescent="0.2"/>
  <cols>
    <col min="1" max="1" width="31" style="2" customWidth="1"/>
    <col min="2" max="2" width="41.5703125" style="2" customWidth="1"/>
    <col min="3" max="3" width="14.5703125" style="2" customWidth="1"/>
    <col min="4" max="6" width="14.5703125" style="16" customWidth="1"/>
    <col min="7" max="7" width="14" style="16" customWidth="1"/>
    <col min="8" max="8" width="15" style="16" customWidth="1"/>
    <col min="9" max="9" width="14.85546875" style="16" customWidth="1"/>
    <col min="10" max="16384" width="11.42578125" style="16"/>
  </cols>
  <sheetData>
    <row r="1" spans="1:5" ht="15" x14ac:dyDescent="0.25">
      <c r="A1" s="62"/>
      <c r="B1" s="62"/>
      <c r="C1" s="63"/>
      <c r="D1" s="63"/>
      <c r="E1" s="64"/>
    </row>
    <row r="2" spans="1:5" s="20" customFormat="1" ht="18" x14ac:dyDescent="0.25">
      <c r="A2" s="21" t="s">
        <v>250</v>
      </c>
      <c r="B2" s="65"/>
      <c r="C2" s="65"/>
    </row>
    <row r="3" spans="1:5" ht="15" x14ac:dyDescent="0.25">
      <c r="A3" s="62"/>
      <c r="B3" s="62"/>
      <c r="C3" s="63"/>
      <c r="D3" s="63"/>
      <c r="E3" s="64"/>
    </row>
    <row r="4" spans="1:5" ht="15" x14ac:dyDescent="0.25">
      <c r="A4" s="62"/>
      <c r="B4" s="62"/>
      <c r="C4" s="63"/>
      <c r="D4" s="63"/>
      <c r="E4" s="64"/>
    </row>
    <row r="23" ht="14.25" customHeight="1" x14ac:dyDescent="0.2"/>
    <row r="24" hidden="1" x14ac:dyDescent="0.2"/>
    <row r="29" ht="15.75" customHeight="1" x14ac:dyDescent="0.2"/>
    <row r="35" ht="14.25" customHeight="1" x14ac:dyDescent="0.2"/>
    <row r="37" ht="15.75" customHeight="1" x14ac:dyDescent="0.2"/>
    <row r="64" spans="1:1" x14ac:dyDescent="0.2">
      <c r="A64" s="50"/>
    </row>
    <row r="65" spans="1:1" x14ac:dyDescent="0.2">
      <c r="A65" s="50"/>
    </row>
    <row r="66" spans="1:1" x14ac:dyDescent="0.2">
      <c r="A66" s="50"/>
    </row>
    <row r="67" spans="1:1" x14ac:dyDescent="0.2">
      <c r="A67" s="50"/>
    </row>
    <row r="68" spans="1:1" x14ac:dyDescent="0.2">
      <c r="A68" s="50"/>
    </row>
    <row r="69" spans="1:1" x14ac:dyDescent="0.2">
      <c r="A69" s="50"/>
    </row>
    <row r="70" spans="1:1" x14ac:dyDescent="0.2">
      <c r="A70" s="50"/>
    </row>
    <row r="71" spans="1:1" x14ac:dyDescent="0.2">
      <c r="A71" s="50"/>
    </row>
    <row r="72" spans="1:1" x14ac:dyDescent="0.2">
      <c r="A72" s="50"/>
    </row>
    <row r="73" spans="1:1" x14ac:dyDescent="0.2">
      <c r="A73" s="50"/>
    </row>
    <row r="74" spans="1:1" x14ac:dyDescent="0.2">
      <c r="A74" s="50"/>
    </row>
    <row r="75" spans="1:1" x14ac:dyDescent="0.2">
      <c r="A75" s="50"/>
    </row>
    <row r="76" spans="1:1" x14ac:dyDescent="0.2">
      <c r="A76" s="50"/>
    </row>
    <row r="77" spans="1:1" x14ac:dyDescent="0.2">
      <c r="A77" s="50"/>
    </row>
    <row r="78" spans="1:1" x14ac:dyDescent="0.2">
      <c r="A78" s="50"/>
    </row>
    <row r="79" spans="1:1" x14ac:dyDescent="0.2">
      <c r="A79" s="50"/>
    </row>
    <row r="80" spans="1:1" x14ac:dyDescent="0.2">
      <c r="A80" s="50"/>
    </row>
    <row r="81" spans="1:1" x14ac:dyDescent="0.2">
      <c r="A81" s="50"/>
    </row>
    <row r="82" spans="1:1" x14ac:dyDescent="0.2">
      <c r="A82" s="50"/>
    </row>
    <row r="83" spans="1:1" x14ac:dyDescent="0.2">
      <c r="A83" s="50"/>
    </row>
    <row r="84" spans="1:1" x14ac:dyDescent="0.2">
      <c r="A84" s="50"/>
    </row>
    <row r="85" spans="1:1" x14ac:dyDescent="0.2">
      <c r="A85" s="50"/>
    </row>
    <row r="86" spans="1:1" x14ac:dyDescent="0.2">
      <c r="A86" s="50"/>
    </row>
    <row r="87" spans="1:1" x14ac:dyDescent="0.2">
      <c r="A87" s="50"/>
    </row>
    <row r="88" spans="1:1" x14ac:dyDescent="0.2">
      <c r="A88" s="50"/>
    </row>
    <row r="89" spans="1:1" x14ac:dyDescent="0.2">
      <c r="A89" s="50"/>
    </row>
    <row r="90" spans="1:1" x14ac:dyDescent="0.2">
      <c r="A90" s="50"/>
    </row>
    <row r="91" spans="1:1" x14ac:dyDescent="0.2">
      <c r="A91" s="50"/>
    </row>
    <row r="118" spans="1:1" x14ac:dyDescent="0.2">
      <c r="A118" s="50"/>
    </row>
    <row r="119" spans="1:1" x14ac:dyDescent="0.2">
      <c r="A119" s="50"/>
    </row>
    <row r="120" spans="1:1" x14ac:dyDescent="0.2">
      <c r="A120" s="50"/>
    </row>
    <row r="121" spans="1:1" x14ac:dyDescent="0.2">
      <c r="A121" s="50" t="s">
        <v>46</v>
      </c>
    </row>
    <row r="122" spans="1:1" x14ac:dyDescent="0.2">
      <c r="A122" s="50" t="s">
        <v>15</v>
      </c>
    </row>
  </sheetData>
  <printOptions horizontalCentered="1" verticalCentered="1" gridLines="1" gridLinesSet="0"/>
  <pageMargins left="0.32" right="0.32" top="0.98425196850393704" bottom="0.7" header="0.56000000000000005" footer="0.51181102362204722"/>
  <pageSetup paperSize="9" scale="56" orientation="landscape" horizontalDpi="300" r:id="rId1"/>
  <headerFooter alignWithMargins="0">
    <oddHeader>&amp;A</oddHead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2"/>
  <sheetViews>
    <sheetView zoomScale="60" zoomScaleNormal="60" workbookViewId="0">
      <pane ySplit="4" topLeftCell="A20" activePane="bottomLeft" state="frozen"/>
      <selection pane="bottomLeft" activeCell="B52" sqref="B52"/>
    </sheetView>
  </sheetViews>
  <sheetFormatPr baseColWidth="10" defaultRowHeight="12.75" x14ac:dyDescent="0.2"/>
  <cols>
    <col min="1" max="1" width="39.28515625" style="2" customWidth="1"/>
    <col min="2" max="2" width="41.5703125" style="2" customWidth="1"/>
    <col min="3" max="3" width="19.28515625" style="2" customWidth="1"/>
    <col min="4" max="4" width="19.7109375" style="2" customWidth="1"/>
    <col min="5" max="5" width="20" style="16" customWidth="1"/>
    <col min="6" max="6" width="16.28515625" style="16" customWidth="1"/>
    <col min="7" max="7" width="15.7109375" style="16" customWidth="1"/>
    <col min="8" max="8" width="17.42578125" style="16" customWidth="1"/>
    <col min="9" max="9" width="15.140625" style="16" customWidth="1"/>
    <col min="10" max="10" width="19.42578125" style="16" customWidth="1"/>
    <col min="11" max="11" width="18.28515625" style="16" customWidth="1"/>
    <col min="12" max="16384" width="11.42578125" style="16"/>
  </cols>
  <sheetData>
    <row r="1" spans="1:11" ht="15" x14ac:dyDescent="0.25">
      <c r="A1" s="62"/>
      <c r="B1" s="62"/>
      <c r="C1" s="63"/>
      <c r="D1" s="63"/>
      <c r="E1" s="64"/>
      <c r="F1" s="89"/>
    </row>
    <row r="2" spans="1:11" s="20" customFormat="1" ht="18" x14ac:dyDescent="0.25">
      <c r="A2" s="21" t="str">
        <f>CONCATENATE("GRANOS EXPORTADOS POR PUERTO DURANTE EL MES DE ENERO - "," ", 'TAPA EMBARQUES'!$C$1," / ",'TAPA EMBARQUES'!$D$2)</f>
        <v xml:space="preserve">GRANOS EXPORTADOS POR PUERTO DURANTE EL MES DE ENERO -   / </v>
      </c>
      <c r="B2" s="65"/>
      <c r="C2" s="65"/>
    </row>
    <row r="3" spans="1:11" ht="15" x14ac:dyDescent="0.25">
      <c r="A3" s="116"/>
      <c r="B3" s="116"/>
      <c r="C3" s="117"/>
      <c r="D3" s="117"/>
      <c r="E3" s="118"/>
      <c r="F3" s="121"/>
    </row>
    <row r="4" spans="1:11" ht="18" x14ac:dyDescent="0.25">
      <c r="A4" s="140" t="s">
        <v>21</v>
      </c>
      <c r="B4" s="126" t="s">
        <v>22</v>
      </c>
      <c r="C4" s="104" t="s">
        <v>11</v>
      </c>
      <c r="D4" s="104" t="s">
        <v>1</v>
      </c>
      <c r="E4" s="104" t="s">
        <v>147</v>
      </c>
      <c r="F4" s="104" t="s">
        <v>4</v>
      </c>
      <c r="G4" s="104" t="s">
        <v>2</v>
      </c>
      <c r="H4" s="104" t="s">
        <v>127</v>
      </c>
      <c r="I4" s="104" t="s">
        <v>131</v>
      </c>
      <c r="J4" s="104" t="s">
        <v>182</v>
      </c>
      <c r="K4" s="104" t="s">
        <v>37</v>
      </c>
    </row>
    <row r="5" spans="1:11" ht="18" x14ac:dyDescent="0.25">
      <c r="A5" s="151" t="s">
        <v>6</v>
      </c>
      <c r="B5" s="152" t="s">
        <v>57</v>
      </c>
      <c r="C5" s="153">
        <v>23626</v>
      </c>
      <c r="D5" s="153">
        <v>30070</v>
      </c>
      <c r="E5" s="153"/>
      <c r="F5" s="153"/>
      <c r="G5" s="153">
        <v>43491</v>
      </c>
      <c r="H5" s="153"/>
      <c r="I5" s="153"/>
      <c r="J5" s="153">
        <v>97187</v>
      </c>
      <c r="K5" s="154">
        <f>J5*100/J44</f>
        <v>2.3935068142698408</v>
      </c>
    </row>
    <row r="6" spans="1:11" ht="18" x14ac:dyDescent="0.25">
      <c r="A6" s="187"/>
      <c r="B6" s="152" t="s">
        <v>8</v>
      </c>
      <c r="C6" s="153">
        <v>55520</v>
      </c>
      <c r="D6" s="153">
        <v>128373</v>
      </c>
      <c r="E6" s="153"/>
      <c r="F6" s="153"/>
      <c r="G6" s="153"/>
      <c r="H6" s="153"/>
      <c r="I6" s="153"/>
      <c r="J6" s="153">
        <v>183893</v>
      </c>
      <c r="K6" s="154">
        <f>J6*100/J44</f>
        <v>4.5288891374003093</v>
      </c>
    </row>
    <row r="7" spans="1:11" ht="18" x14ac:dyDescent="0.25">
      <c r="A7" s="187"/>
      <c r="B7" s="152" t="s">
        <v>10</v>
      </c>
      <c r="C7" s="153"/>
      <c r="D7" s="153">
        <v>108068</v>
      </c>
      <c r="E7" s="153"/>
      <c r="F7" s="153"/>
      <c r="G7" s="153">
        <v>71467.98</v>
      </c>
      <c r="H7" s="153"/>
      <c r="I7" s="153"/>
      <c r="J7" s="153">
        <v>179535.97999999998</v>
      </c>
      <c r="K7" s="154">
        <f>J7*100/J44</f>
        <v>4.4215851043515473</v>
      </c>
    </row>
    <row r="8" spans="1:11" ht="18" x14ac:dyDescent="0.25">
      <c r="A8" s="187"/>
      <c r="B8" s="152" t="s">
        <v>33</v>
      </c>
      <c r="C8" s="153">
        <v>33000</v>
      </c>
      <c r="D8" s="153">
        <v>39863</v>
      </c>
      <c r="E8" s="153"/>
      <c r="F8" s="153"/>
      <c r="G8" s="153">
        <v>5503</v>
      </c>
      <c r="H8" s="153"/>
      <c r="I8" s="153"/>
      <c r="J8" s="153">
        <v>78366</v>
      </c>
      <c r="K8" s="154">
        <f>J8*100/J44</f>
        <v>1.929986057878835</v>
      </c>
    </row>
    <row r="9" spans="1:11" ht="18" x14ac:dyDescent="0.25">
      <c r="A9" s="187"/>
      <c r="B9" s="152" t="s">
        <v>12</v>
      </c>
      <c r="C9" s="152"/>
      <c r="D9" s="152"/>
      <c r="E9" s="152"/>
      <c r="F9" s="152"/>
      <c r="G9" s="152">
        <v>91306</v>
      </c>
      <c r="H9" s="152"/>
      <c r="I9" s="152"/>
      <c r="J9" s="152">
        <v>91306</v>
      </c>
      <c r="K9" s="154">
        <f>J9*100/J44</f>
        <v>2.2486704310630237</v>
      </c>
    </row>
    <row r="10" spans="1:11" s="184" customFormat="1" ht="18" x14ac:dyDescent="0.25">
      <c r="A10" s="190" t="s">
        <v>23</v>
      </c>
      <c r="B10" s="191"/>
      <c r="C10" s="189">
        <v>112146</v>
      </c>
      <c r="D10" s="189">
        <v>306374</v>
      </c>
      <c r="E10" s="189"/>
      <c r="F10" s="189"/>
      <c r="G10" s="189">
        <v>211767.97999999998</v>
      </c>
      <c r="H10" s="189"/>
      <c r="I10" s="189"/>
      <c r="J10" s="189">
        <v>630287.98</v>
      </c>
      <c r="K10" s="192">
        <f>J10*100/J44</f>
        <v>15.522637544963557</v>
      </c>
    </row>
    <row r="11" spans="1:11" ht="18" x14ac:dyDescent="0.25">
      <c r="A11" s="187" t="s">
        <v>7</v>
      </c>
      <c r="B11" s="152" t="s">
        <v>54</v>
      </c>
      <c r="C11" s="153">
        <v>61145</v>
      </c>
      <c r="D11" s="153">
        <v>57592</v>
      </c>
      <c r="E11" s="153"/>
      <c r="F11" s="153"/>
      <c r="G11" s="153">
        <v>174210</v>
      </c>
      <c r="H11" s="153"/>
      <c r="I11" s="153"/>
      <c r="J11" s="153">
        <v>292947</v>
      </c>
      <c r="K11" s="154">
        <f>J11*100/J44</f>
        <v>7.2146546422865923</v>
      </c>
    </row>
    <row r="12" spans="1:11" ht="18" x14ac:dyDescent="0.25">
      <c r="A12" s="187"/>
      <c r="B12" s="152" t="s">
        <v>20</v>
      </c>
      <c r="C12" s="153">
        <v>45118</v>
      </c>
      <c r="D12" s="153">
        <v>22840</v>
      </c>
      <c r="E12" s="153"/>
      <c r="F12" s="153"/>
      <c r="G12" s="153">
        <v>157955</v>
      </c>
      <c r="H12" s="153"/>
      <c r="I12" s="153"/>
      <c r="J12" s="153">
        <v>225913</v>
      </c>
      <c r="K12" s="154">
        <f>J12*100/J44</f>
        <v>5.563751375514653</v>
      </c>
    </row>
    <row r="13" spans="1:11" ht="18" x14ac:dyDescent="0.25">
      <c r="A13" s="187"/>
      <c r="B13" s="152" t="s">
        <v>177</v>
      </c>
      <c r="C13" s="153"/>
      <c r="D13" s="153">
        <v>85519</v>
      </c>
      <c r="E13" s="153"/>
      <c r="F13" s="153">
        <v>23100</v>
      </c>
      <c r="G13" s="153">
        <v>196931.78</v>
      </c>
      <c r="H13" s="153"/>
      <c r="I13" s="153"/>
      <c r="J13" s="153">
        <v>305550.78000000003</v>
      </c>
      <c r="K13" s="154">
        <f>J13*100/J44</f>
        <v>7.525058639894894</v>
      </c>
    </row>
    <row r="14" spans="1:11" s="184" customFormat="1" ht="18" x14ac:dyDescent="0.25">
      <c r="A14" s="190" t="s">
        <v>24</v>
      </c>
      <c r="B14" s="191"/>
      <c r="C14" s="189">
        <v>106263</v>
      </c>
      <c r="D14" s="189">
        <v>165951</v>
      </c>
      <c r="E14" s="189"/>
      <c r="F14" s="189">
        <v>23100</v>
      </c>
      <c r="G14" s="189">
        <v>529096.78</v>
      </c>
      <c r="H14" s="189"/>
      <c r="I14" s="189"/>
      <c r="J14" s="189">
        <v>824410.78</v>
      </c>
      <c r="K14" s="192">
        <f>J14*100/J44</f>
        <v>20.303464657696139</v>
      </c>
    </row>
    <row r="15" spans="1:11" ht="18" x14ac:dyDescent="0.25">
      <c r="A15" s="187" t="s">
        <v>59</v>
      </c>
      <c r="B15" s="152" t="s">
        <v>69</v>
      </c>
      <c r="C15" s="152"/>
      <c r="D15" s="152">
        <v>39032</v>
      </c>
      <c r="E15" s="152"/>
      <c r="F15" s="152"/>
      <c r="G15" s="152"/>
      <c r="H15" s="152"/>
      <c r="I15" s="152"/>
      <c r="J15" s="152">
        <v>39032</v>
      </c>
      <c r="K15" s="154">
        <f>J15*100/J44</f>
        <v>0.96127422365728366</v>
      </c>
    </row>
    <row r="16" spans="1:11" s="184" customFormat="1" ht="18" x14ac:dyDescent="0.25">
      <c r="A16" s="190" t="s">
        <v>60</v>
      </c>
      <c r="B16" s="191"/>
      <c r="C16" s="189"/>
      <c r="D16" s="189">
        <v>39032</v>
      </c>
      <c r="E16" s="189"/>
      <c r="F16" s="189"/>
      <c r="G16" s="189"/>
      <c r="H16" s="189"/>
      <c r="I16" s="189"/>
      <c r="J16" s="189">
        <v>39032</v>
      </c>
      <c r="K16" s="192">
        <f>J16*100/J44</f>
        <v>0.96127422365728366</v>
      </c>
    </row>
    <row r="17" spans="1:11" ht="18" x14ac:dyDescent="0.25">
      <c r="A17" s="187" t="s">
        <v>5</v>
      </c>
      <c r="B17" s="153" t="s">
        <v>38</v>
      </c>
      <c r="C17" s="153">
        <v>19800</v>
      </c>
      <c r="D17" s="153">
        <v>253604</v>
      </c>
      <c r="E17" s="153"/>
      <c r="F17" s="153"/>
      <c r="G17" s="153"/>
      <c r="H17" s="153"/>
      <c r="I17" s="153"/>
      <c r="J17" s="153">
        <v>273404</v>
      </c>
      <c r="K17" s="154">
        <f>J17*100/J44</f>
        <v>6.7333525785200852</v>
      </c>
    </row>
    <row r="18" spans="1:11" ht="18" x14ac:dyDescent="0.25">
      <c r="A18" s="187"/>
      <c r="B18" s="153" t="s">
        <v>31</v>
      </c>
      <c r="C18" s="153">
        <v>29800</v>
      </c>
      <c r="D18" s="153">
        <v>261865</v>
      </c>
      <c r="E18" s="153"/>
      <c r="F18" s="153"/>
      <c r="G18" s="153"/>
      <c r="H18" s="153"/>
      <c r="I18" s="153"/>
      <c r="J18" s="153">
        <v>291665</v>
      </c>
      <c r="K18" s="154">
        <f>J18*100/J44</f>
        <v>7.1830817391627804</v>
      </c>
    </row>
    <row r="19" spans="1:11" ht="18" x14ac:dyDescent="0.25">
      <c r="A19" s="187"/>
      <c r="B19" s="152" t="s">
        <v>25</v>
      </c>
      <c r="C19" s="153">
        <v>29220.23</v>
      </c>
      <c r="D19" s="153">
        <v>155398</v>
      </c>
      <c r="E19" s="153"/>
      <c r="F19" s="153"/>
      <c r="G19" s="153"/>
      <c r="H19" s="153"/>
      <c r="I19" s="153"/>
      <c r="J19" s="153">
        <v>184618.23</v>
      </c>
      <c r="K19" s="154">
        <f>J19*100/J44</f>
        <v>4.5467499927298585</v>
      </c>
    </row>
    <row r="20" spans="1:11" ht="18" x14ac:dyDescent="0.25">
      <c r="A20" s="187"/>
      <c r="B20" s="152" t="s">
        <v>19</v>
      </c>
      <c r="C20" s="153">
        <v>13731.2</v>
      </c>
      <c r="D20" s="153"/>
      <c r="E20" s="153"/>
      <c r="F20" s="153"/>
      <c r="G20" s="153"/>
      <c r="H20" s="153"/>
      <c r="I20" s="153"/>
      <c r="J20" s="153">
        <v>13731.2</v>
      </c>
      <c r="K20" s="154">
        <f>J20*100/J44</f>
        <v>0.33816992774858817</v>
      </c>
    </row>
    <row r="21" spans="1:11" ht="18" x14ac:dyDescent="0.25">
      <c r="A21" s="187"/>
      <c r="B21" s="152" t="s">
        <v>178</v>
      </c>
      <c r="C21" s="153">
        <v>26562</v>
      </c>
      <c r="D21" s="153">
        <v>99622</v>
      </c>
      <c r="E21" s="153"/>
      <c r="F21" s="153"/>
      <c r="G21" s="153"/>
      <c r="H21" s="153">
        <v>101747</v>
      </c>
      <c r="I21" s="153"/>
      <c r="J21" s="153">
        <v>227931</v>
      </c>
      <c r="K21" s="154">
        <f>J21*100/J44</f>
        <v>5.6134503759076742</v>
      </c>
    </row>
    <row r="22" spans="1:11" s="184" customFormat="1" ht="18" x14ac:dyDescent="0.25">
      <c r="A22" s="190" t="s">
        <v>26</v>
      </c>
      <c r="B22" s="190"/>
      <c r="C22" s="189">
        <v>119113.43</v>
      </c>
      <c r="D22" s="189">
        <v>770489</v>
      </c>
      <c r="E22" s="189"/>
      <c r="F22" s="189"/>
      <c r="G22" s="189"/>
      <c r="H22" s="189">
        <v>101747</v>
      </c>
      <c r="I22" s="189"/>
      <c r="J22" s="189">
        <v>991349.42999999993</v>
      </c>
      <c r="K22" s="192">
        <f>J22*100/J44</f>
        <v>24.414804614068988</v>
      </c>
    </row>
    <row r="23" spans="1:11" ht="15.75" customHeight="1" x14ac:dyDescent="0.25">
      <c r="A23" s="187" t="s">
        <v>18</v>
      </c>
      <c r="B23" s="152" t="s">
        <v>70</v>
      </c>
      <c r="C23" s="153"/>
      <c r="D23" s="153">
        <v>187817</v>
      </c>
      <c r="E23" s="153"/>
      <c r="F23" s="153"/>
      <c r="G23" s="153"/>
      <c r="H23" s="153"/>
      <c r="I23" s="153"/>
      <c r="J23" s="153">
        <v>187817</v>
      </c>
      <c r="K23" s="154">
        <f>J23*100/J44</f>
        <v>4.6255288190366892</v>
      </c>
    </row>
    <row r="24" spans="1:11" ht="18" x14ac:dyDescent="0.25">
      <c r="A24" s="187"/>
      <c r="B24" s="152" t="s">
        <v>39</v>
      </c>
      <c r="C24" s="153">
        <v>28007</v>
      </c>
      <c r="D24" s="153"/>
      <c r="E24" s="153"/>
      <c r="F24" s="153"/>
      <c r="G24" s="153"/>
      <c r="H24" s="153"/>
      <c r="I24" s="153"/>
      <c r="J24" s="153">
        <v>28007</v>
      </c>
      <c r="K24" s="154">
        <f>J24*100/J44</f>
        <v>0.68975218236240887</v>
      </c>
    </row>
    <row r="25" spans="1:11" ht="18" x14ac:dyDescent="0.25">
      <c r="A25" s="187"/>
      <c r="B25" s="152" t="s">
        <v>65</v>
      </c>
      <c r="C25" s="153">
        <v>33000</v>
      </c>
      <c r="D25" s="153">
        <v>92605</v>
      </c>
      <c r="E25" s="153">
        <v>10382</v>
      </c>
      <c r="F25" s="153"/>
      <c r="G25" s="153"/>
      <c r="H25" s="153"/>
      <c r="I25" s="153"/>
      <c r="J25" s="153">
        <v>135987</v>
      </c>
      <c r="K25" s="154">
        <f>J25*100/J44</f>
        <v>3.3490673768313957</v>
      </c>
    </row>
    <row r="26" spans="1:11" ht="15.75" customHeight="1" x14ac:dyDescent="0.25">
      <c r="A26" s="187"/>
      <c r="B26" s="152" t="s">
        <v>34</v>
      </c>
      <c r="C26" s="153">
        <v>59215</v>
      </c>
      <c r="D26" s="153">
        <v>74161</v>
      </c>
      <c r="E26" s="153">
        <v>94825</v>
      </c>
      <c r="F26" s="153"/>
      <c r="G26" s="153"/>
      <c r="H26" s="153"/>
      <c r="I26" s="153"/>
      <c r="J26" s="153">
        <v>228201</v>
      </c>
      <c r="K26" s="154">
        <f>J26*100/J44</f>
        <v>5.6200998952863239</v>
      </c>
    </row>
    <row r="27" spans="1:11" ht="18" x14ac:dyDescent="0.25">
      <c r="A27" s="187"/>
      <c r="B27" s="152" t="s">
        <v>160</v>
      </c>
      <c r="C27" s="153"/>
      <c r="D27" s="153">
        <v>150628</v>
      </c>
      <c r="E27" s="153"/>
      <c r="F27" s="153"/>
      <c r="G27" s="153"/>
      <c r="H27" s="153"/>
      <c r="I27" s="153"/>
      <c r="J27" s="153">
        <v>150628</v>
      </c>
      <c r="K27" s="154">
        <f>J27*100/J44</f>
        <v>3.7096437221010792</v>
      </c>
    </row>
    <row r="28" spans="1:11" ht="18" x14ac:dyDescent="0.25">
      <c r="A28" s="187"/>
      <c r="B28" s="152" t="s">
        <v>17</v>
      </c>
      <c r="C28" s="153"/>
      <c r="D28" s="153">
        <v>68785</v>
      </c>
      <c r="E28" s="153"/>
      <c r="F28" s="153"/>
      <c r="G28" s="153"/>
      <c r="H28" s="153"/>
      <c r="I28" s="153"/>
      <c r="J28" s="153">
        <v>68785</v>
      </c>
      <c r="K28" s="154">
        <f>J28*100/J44</f>
        <v>1.6940266313349626</v>
      </c>
    </row>
    <row r="29" spans="1:11" ht="18" x14ac:dyDescent="0.25">
      <c r="A29" s="187"/>
      <c r="B29" s="152" t="s">
        <v>52</v>
      </c>
      <c r="C29" s="153"/>
      <c r="D29" s="153">
        <v>132072.71</v>
      </c>
      <c r="E29" s="153"/>
      <c r="F29" s="153"/>
      <c r="G29" s="153"/>
      <c r="H29" s="153"/>
      <c r="I29" s="153"/>
      <c r="J29" s="153">
        <v>132072.71</v>
      </c>
      <c r="K29" s="154">
        <f>J29*100/J44</f>
        <v>3.2526668316141514</v>
      </c>
    </row>
    <row r="30" spans="1:11" ht="18" x14ac:dyDescent="0.25">
      <c r="A30" s="187"/>
      <c r="B30" s="152" t="s">
        <v>56</v>
      </c>
      <c r="C30" s="153">
        <v>27472</v>
      </c>
      <c r="D30" s="153">
        <v>30508.16</v>
      </c>
      <c r="E30" s="153"/>
      <c r="F30" s="153"/>
      <c r="G30" s="153"/>
      <c r="H30" s="153"/>
      <c r="I30" s="153"/>
      <c r="J30" s="153">
        <v>57980.160000000003</v>
      </c>
      <c r="K30" s="154">
        <f>J30*100/J44</f>
        <v>1.4279266573971381</v>
      </c>
    </row>
    <row r="31" spans="1:11" ht="18" x14ac:dyDescent="0.25">
      <c r="A31" s="187"/>
      <c r="B31" s="152" t="s">
        <v>27</v>
      </c>
      <c r="C31" s="153"/>
      <c r="D31" s="153">
        <v>64774</v>
      </c>
      <c r="E31" s="153">
        <v>63103</v>
      </c>
      <c r="F31" s="153"/>
      <c r="G31" s="153"/>
      <c r="H31" s="153"/>
      <c r="I31" s="153"/>
      <c r="J31" s="153">
        <v>127877</v>
      </c>
      <c r="K31" s="154">
        <f>J31*100/J44</f>
        <v>3.1493355169763904</v>
      </c>
    </row>
    <row r="32" spans="1:11" ht="18" x14ac:dyDescent="0.25">
      <c r="A32" s="187"/>
      <c r="B32" s="152" t="s">
        <v>179</v>
      </c>
      <c r="C32" s="153"/>
      <c r="D32" s="153">
        <v>130726.75</v>
      </c>
      <c r="E32" s="153"/>
      <c r="F32" s="153"/>
      <c r="G32" s="153"/>
      <c r="H32" s="153"/>
      <c r="I32" s="153"/>
      <c r="J32" s="153">
        <v>130726.75</v>
      </c>
      <c r="K32" s="154">
        <f>J32*100/J44</f>
        <v>3.219518731233086</v>
      </c>
    </row>
    <row r="33" spans="1:13" ht="18" x14ac:dyDescent="0.25">
      <c r="A33" s="187"/>
      <c r="B33" s="152" t="s">
        <v>177</v>
      </c>
      <c r="C33" s="153"/>
      <c r="D33" s="153">
        <v>29052</v>
      </c>
      <c r="E33" s="153"/>
      <c r="F33" s="153"/>
      <c r="G33" s="153"/>
      <c r="H33" s="153">
        <v>30334</v>
      </c>
      <c r="I33" s="153"/>
      <c r="J33" s="153">
        <v>59386</v>
      </c>
      <c r="K33" s="154">
        <f>J33*100/J44</f>
        <v>1.462549473409291</v>
      </c>
      <c r="M33" s="71"/>
    </row>
    <row r="34" spans="1:13" s="184" customFormat="1" ht="18" x14ac:dyDescent="0.25">
      <c r="A34" s="190" t="s">
        <v>28</v>
      </c>
      <c r="B34" s="191"/>
      <c r="C34" s="189">
        <v>147694</v>
      </c>
      <c r="D34" s="189">
        <v>961129.62</v>
      </c>
      <c r="E34" s="189">
        <v>168310</v>
      </c>
      <c r="F34" s="189"/>
      <c r="G34" s="189"/>
      <c r="H34" s="189">
        <v>30334</v>
      </c>
      <c r="I34" s="189"/>
      <c r="J34" s="189">
        <v>1307467.6200000001</v>
      </c>
      <c r="K34" s="192">
        <f>J34*100/J44</f>
        <v>32.200115837582921</v>
      </c>
    </row>
    <row r="35" spans="1:13" ht="18" x14ac:dyDescent="0.25">
      <c r="A35" s="187" t="s">
        <v>132</v>
      </c>
      <c r="B35" s="152" t="s">
        <v>108</v>
      </c>
      <c r="C35" s="153"/>
      <c r="D35" s="153">
        <v>9728.9500000000007</v>
      </c>
      <c r="E35" s="153"/>
      <c r="F35" s="153">
        <v>14923.869999999999</v>
      </c>
      <c r="G35" s="153"/>
      <c r="H35" s="153"/>
      <c r="I35" s="153">
        <v>5500</v>
      </c>
      <c r="J35" s="153">
        <v>30152.82</v>
      </c>
      <c r="K35" s="154">
        <f>J35*100/J44</f>
        <v>0.74259911448498195</v>
      </c>
    </row>
    <row r="36" spans="1:13" s="184" customFormat="1" ht="18" x14ac:dyDescent="0.25">
      <c r="A36" s="190" t="s">
        <v>133</v>
      </c>
      <c r="B36" s="191"/>
      <c r="C36" s="189"/>
      <c r="D36" s="189">
        <v>9728.9500000000007</v>
      </c>
      <c r="E36" s="189"/>
      <c r="F36" s="189">
        <v>14923.869999999999</v>
      </c>
      <c r="G36" s="189"/>
      <c r="H36" s="189"/>
      <c r="I36" s="189">
        <v>5500</v>
      </c>
      <c r="J36" s="189">
        <v>30152.82</v>
      </c>
      <c r="K36" s="192">
        <f>J36*100/J44</f>
        <v>0.74259911448498195</v>
      </c>
    </row>
    <row r="37" spans="1:13" ht="20.25" customHeight="1" x14ac:dyDescent="0.25">
      <c r="A37" s="187" t="s">
        <v>44</v>
      </c>
      <c r="B37" s="153" t="s">
        <v>47</v>
      </c>
      <c r="C37" s="153"/>
      <c r="D37" s="153">
        <v>4521</v>
      </c>
      <c r="E37" s="153"/>
      <c r="F37" s="153"/>
      <c r="G37" s="153"/>
      <c r="H37" s="153"/>
      <c r="I37" s="153"/>
      <c r="J37" s="153">
        <v>4521</v>
      </c>
      <c r="K37" s="154">
        <f>J37*100/J44</f>
        <v>0.11134250781806157</v>
      </c>
    </row>
    <row r="38" spans="1:13" ht="18" x14ac:dyDescent="0.25">
      <c r="A38" s="188"/>
      <c r="B38" s="153" t="s">
        <v>51</v>
      </c>
      <c r="C38" s="153">
        <v>27000</v>
      </c>
      <c r="D38" s="153">
        <v>15916.619999999999</v>
      </c>
      <c r="E38" s="153"/>
      <c r="F38" s="153"/>
      <c r="G38" s="153"/>
      <c r="H38" s="153"/>
      <c r="I38" s="153"/>
      <c r="J38" s="153">
        <v>42916.619999999995</v>
      </c>
      <c r="K38" s="154">
        <f>J38*100/J44</f>
        <v>1.0569440605783627</v>
      </c>
    </row>
    <row r="39" spans="1:13" s="184" customFormat="1" ht="18" x14ac:dyDescent="0.25">
      <c r="A39" s="190" t="s">
        <v>45</v>
      </c>
      <c r="B39" s="189"/>
      <c r="C39" s="189">
        <v>27000</v>
      </c>
      <c r="D39" s="189">
        <v>20437.62</v>
      </c>
      <c r="E39" s="189"/>
      <c r="F39" s="189"/>
      <c r="G39" s="189"/>
      <c r="H39" s="189"/>
      <c r="I39" s="189"/>
      <c r="J39" s="189">
        <v>47437.619999999995</v>
      </c>
      <c r="K39" s="192">
        <f>J39*100/J44</f>
        <v>1.1682865683964243</v>
      </c>
    </row>
    <row r="40" spans="1:13" ht="18" x14ac:dyDescent="0.25">
      <c r="A40" s="153" t="s">
        <v>166</v>
      </c>
      <c r="B40" s="153" t="s">
        <v>69</v>
      </c>
      <c r="C40" s="153">
        <v>30000</v>
      </c>
      <c r="D40" s="153"/>
      <c r="E40" s="153"/>
      <c r="F40" s="153"/>
      <c r="G40" s="153"/>
      <c r="H40" s="153"/>
      <c r="I40" s="153"/>
      <c r="J40" s="153">
        <v>30000</v>
      </c>
      <c r="K40" s="154">
        <f>J40*100/J44</f>
        <v>0.73883548651666608</v>
      </c>
    </row>
    <row r="41" spans="1:13" s="184" customFormat="1" ht="18" x14ac:dyDescent="0.25">
      <c r="A41" s="190" t="s">
        <v>167</v>
      </c>
      <c r="B41" s="189"/>
      <c r="C41" s="189">
        <v>30000</v>
      </c>
      <c r="D41" s="189"/>
      <c r="E41" s="189"/>
      <c r="F41" s="189"/>
      <c r="G41" s="189"/>
      <c r="H41" s="189"/>
      <c r="I41" s="189"/>
      <c r="J41" s="189">
        <v>30000</v>
      </c>
      <c r="K41" s="192">
        <f>J41*100/J44</f>
        <v>0.73883548651666608</v>
      </c>
    </row>
    <row r="42" spans="1:13" ht="18" x14ac:dyDescent="0.25">
      <c r="A42" s="153" t="s">
        <v>180</v>
      </c>
      <c r="B42" s="153" t="s">
        <v>108</v>
      </c>
      <c r="C42" s="153"/>
      <c r="D42" s="153">
        <v>17000</v>
      </c>
      <c r="E42" s="153"/>
      <c r="F42" s="153"/>
      <c r="G42" s="153"/>
      <c r="H42" s="153"/>
      <c r="I42" s="153"/>
      <c r="J42" s="153">
        <v>17000</v>
      </c>
      <c r="K42" s="154">
        <f>J42*100/J44</f>
        <v>0.41867344235944409</v>
      </c>
    </row>
    <row r="43" spans="1:13" s="184" customFormat="1" ht="18" x14ac:dyDescent="0.25">
      <c r="A43" s="190" t="s">
        <v>181</v>
      </c>
      <c r="B43" s="189"/>
      <c r="C43" s="189"/>
      <c r="D43" s="189">
        <v>17000</v>
      </c>
      <c r="E43" s="189"/>
      <c r="F43" s="189"/>
      <c r="G43" s="189"/>
      <c r="H43" s="189"/>
      <c r="I43" s="189"/>
      <c r="J43" s="189">
        <v>17000</v>
      </c>
      <c r="K43" s="192">
        <f>J43*100/J44</f>
        <v>0.41867344235944409</v>
      </c>
    </row>
    <row r="44" spans="1:13" s="184" customFormat="1" ht="18" x14ac:dyDescent="0.25">
      <c r="A44" s="190" t="s">
        <v>32</v>
      </c>
      <c r="B44" s="189"/>
      <c r="C44" s="189">
        <v>542654.42999999993</v>
      </c>
      <c r="D44" s="189">
        <v>2421553.7800000003</v>
      </c>
      <c r="E44" s="189">
        <v>179766</v>
      </c>
      <c r="F44" s="189">
        <v>38023.869999999995</v>
      </c>
      <c r="G44" s="189">
        <v>740864.76</v>
      </c>
      <c r="H44" s="189">
        <v>132081</v>
      </c>
      <c r="I44" s="189">
        <v>5500</v>
      </c>
      <c r="J44" s="189">
        <v>4060443.8400000003</v>
      </c>
      <c r="K44" s="192">
        <f>J44*100/J44</f>
        <v>100</v>
      </c>
    </row>
    <row r="46" spans="1:13" x14ac:dyDescent="0.2">
      <c r="A46" s="50" t="s">
        <v>46</v>
      </c>
    </row>
    <row r="47" spans="1:13" x14ac:dyDescent="0.2">
      <c r="A47" s="50" t="s">
        <v>15</v>
      </c>
    </row>
    <row r="52" spans="6:6" x14ac:dyDescent="0.2">
      <c r="F52" s="183"/>
    </row>
  </sheetData>
  <printOptions horizontalCentered="1" verticalCentered="1" gridLines="1" gridLinesSet="0"/>
  <pageMargins left="0.32" right="0.32" top="0.98425196850393704" bottom="0.7" header="0.56000000000000005" footer="0.51181102362204722"/>
  <pageSetup paperSize="9" scale="61" orientation="landscape" horizontalDpi="300" r:id="rId1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M47"/>
  <sheetViews>
    <sheetView zoomScale="70" zoomScaleNormal="70" workbookViewId="0">
      <pane ySplit="4" topLeftCell="A29" activePane="bottomLeft" state="frozen"/>
      <selection pane="bottomLeft"/>
    </sheetView>
  </sheetViews>
  <sheetFormatPr baseColWidth="10" defaultRowHeight="12.75" x14ac:dyDescent="0.2"/>
  <cols>
    <col min="1" max="1" width="40.85546875" customWidth="1"/>
    <col min="2" max="3" width="14.140625" customWidth="1"/>
    <col min="4" max="4" width="14.85546875" bestFit="1" customWidth="1"/>
    <col min="5" max="8" width="14.140625" customWidth="1"/>
    <col min="9" max="9" width="14.7109375" customWidth="1"/>
    <col min="10" max="10" width="11.7109375" bestFit="1" customWidth="1"/>
    <col min="12" max="12" width="13.28515625" customWidth="1"/>
    <col min="14" max="14" width="21.85546875" bestFit="1" customWidth="1"/>
    <col min="16" max="16" width="21.85546875" bestFit="1" customWidth="1"/>
  </cols>
  <sheetData>
    <row r="1" spans="1:13" s="16" customFormat="1" ht="15" x14ac:dyDescent="0.25">
      <c r="A1" s="62"/>
      <c r="B1" s="62"/>
      <c r="C1" s="63"/>
      <c r="D1" s="63"/>
      <c r="E1" s="63"/>
      <c r="F1" s="63"/>
      <c r="G1" s="64"/>
      <c r="H1" s="89"/>
    </row>
    <row r="2" spans="1:13" s="20" customFormat="1" ht="18" x14ac:dyDescent="0.25">
      <c r="A2" s="21" t="s">
        <v>251</v>
      </c>
      <c r="B2" s="65"/>
      <c r="C2" s="65"/>
    </row>
    <row r="3" spans="1:13" s="16" customFormat="1" ht="18" customHeight="1" x14ac:dyDescent="0.25">
      <c r="A3" s="62"/>
      <c r="B3" s="62"/>
      <c r="C3" s="63"/>
      <c r="D3" s="63"/>
      <c r="E3" s="63"/>
      <c r="F3" s="63"/>
      <c r="G3" s="64"/>
      <c r="H3" s="89"/>
    </row>
    <row r="4" spans="1:13" ht="19.5" customHeight="1" x14ac:dyDescent="0.2">
      <c r="A4" s="110" t="s">
        <v>29</v>
      </c>
      <c r="B4" s="110" t="s">
        <v>11</v>
      </c>
      <c r="C4" s="110" t="s">
        <v>1</v>
      </c>
      <c r="D4" s="110" t="s">
        <v>147</v>
      </c>
      <c r="E4" s="110" t="s">
        <v>127</v>
      </c>
      <c r="F4" s="110" t="s">
        <v>2</v>
      </c>
      <c r="G4" s="110" t="s">
        <v>3</v>
      </c>
      <c r="H4" s="110" t="s">
        <v>4</v>
      </c>
      <c r="I4" s="110" t="s">
        <v>0</v>
      </c>
      <c r="J4" s="110" t="s">
        <v>37</v>
      </c>
      <c r="K4" s="37"/>
      <c r="L4" s="37"/>
    </row>
    <row r="5" spans="1:13" ht="19.5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37"/>
    </row>
    <row r="6" spans="1:13" ht="15" x14ac:dyDescent="0.2">
      <c r="A6" s="27" t="s">
        <v>192</v>
      </c>
      <c r="B6" s="60">
        <v>3180</v>
      </c>
      <c r="C6" s="60">
        <v>51519.974999999999</v>
      </c>
      <c r="D6" s="60"/>
      <c r="E6" s="60"/>
      <c r="F6" s="60"/>
      <c r="G6" s="60"/>
      <c r="H6" s="60"/>
      <c r="I6" s="60">
        <v>54699.974999999999</v>
      </c>
      <c r="J6" s="193">
        <v>0.78863731722147146</v>
      </c>
    </row>
    <row r="7" spans="1:13" ht="15" x14ac:dyDescent="0.2">
      <c r="A7" s="27" t="s">
        <v>97</v>
      </c>
      <c r="B7" s="60">
        <v>148800.318</v>
      </c>
      <c r="C7" s="60">
        <v>89956.205000000002</v>
      </c>
      <c r="D7" s="60">
        <v>48394.945</v>
      </c>
      <c r="E7" s="60"/>
      <c r="F7" s="60">
        <v>528599</v>
      </c>
      <c r="G7" s="60"/>
      <c r="H7" s="60"/>
      <c r="I7" s="60">
        <v>815750.46799999999</v>
      </c>
      <c r="J7" s="193">
        <v>11.761088750144397</v>
      </c>
      <c r="M7" s="72"/>
    </row>
    <row r="8" spans="1:13" ht="15" x14ac:dyDescent="0.2">
      <c r="A8" s="27" t="s">
        <v>71</v>
      </c>
      <c r="B8" s="60">
        <v>171080.91500000001</v>
      </c>
      <c r="C8" s="60">
        <v>123560</v>
      </c>
      <c r="D8" s="60"/>
      <c r="E8" s="60"/>
      <c r="F8" s="60"/>
      <c r="G8" s="60"/>
      <c r="H8" s="60"/>
      <c r="I8" s="60">
        <v>294640.91500000004</v>
      </c>
      <c r="J8" s="193">
        <v>4.2479876955936389</v>
      </c>
    </row>
    <row r="9" spans="1:13" ht="15" x14ac:dyDescent="0.2">
      <c r="A9" s="27" t="s">
        <v>84</v>
      </c>
      <c r="B9" s="60">
        <v>787089.08000000007</v>
      </c>
      <c r="C9" s="60"/>
      <c r="D9" s="60"/>
      <c r="E9" s="60"/>
      <c r="F9" s="60">
        <v>20020</v>
      </c>
      <c r="G9" s="60"/>
      <c r="H9" s="60">
        <v>21990</v>
      </c>
      <c r="I9" s="60">
        <v>829099.08000000007</v>
      </c>
      <c r="J9" s="193">
        <v>11.953542468017401</v>
      </c>
    </row>
    <row r="10" spans="1:13" ht="15" x14ac:dyDescent="0.2">
      <c r="A10" s="27" t="s">
        <v>88</v>
      </c>
      <c r="B10" s="60">
        <v>338106.74500000005</v>
      </c>
      <c r="C10" s="60"/>
      <c r="D10" s="60"/>
      <c r="E10" s="60"/>
      <c r="F10" s="60">
        <v>59460</v>
      </c>
      <c r="G10" s="60"/>
      <c r="H10" s="60"/>
      <c r="I10" s="60">
        <v>397566.74500000005</v>
      </c>
      <c r="J10" s="193">
        <v>5.7319216543201881</v>
      </c>
    </row>
    <row r="11" spans="1:13" ht="15" x14ac:dyDescent="0.2">
      <c r="A11" s="27" t="s">
        <v>211</v>
      </c>
      <c r="B11" s="60"/>
      <c r="C11" s="60">
        <v>6050</v>
      </c>
      <c r="D11" s="60"/>
      <c r="E11" s="60"/>
      <c r="F11" s="60"/>
      <c r="G11" s="60"/>
      <c r="H11" s="60"/>
      <c r="I11" s="60">
        <v>6050</v>
      </c>
      <c r="J11" s="193">
        <v>8.7225922300511155E-2</v>
      </c>
      <c r="M11" s="72"/>
    </row>
    <row r="12" spans="1:13" ht="15" x14ac:dyDescent="0.2">
      <c r="A12" s="27" t="s">
        <v>212</v>
      </c>
      <c r="B12" s="60"/>
      <c r="C12" s="60"/>
      <c r="D12" s="60"/>
      <c r="E12" s="60"/>
      <c r="F12" s="60"/>
      <c r="G12" s="60">
        <v>21910</v>
      </c>
      <c r="H12" s="60"/>
      <c r="I12" s="60">
        <v>21910</v>
      </c>
      <c r="J12" s="193">
        <v>0.31588759629821478</v>
      </c>
      <c r="M12" s="72"/>
    </row>
    <row r="13" spans="1:13" ht="15" x14ac:dyDescent="0.2">
      <c r="A13" s="27" t="s">
        <v>98</v>
      </c>
      <c r="B13" s="60">
        <v>85620</v>
      </c>
      <c r="C13" s="60">
        <v>154873.005</v>
      </c>
      <c r="D13" s="60">
        <v>73372.929999999993</v>
      </c>
      <c r="E13" s="60"/>
      <c r="F13" s="60"/>
      <c r="G13" s="60"/>
      <c r="H13" s="60"/>
      <c r="I13" s="60">
        <v>313865.935</v>
      </c>
      <c r="J13" s="193">
        <v>4.525164571749964</v>
      </c>
      <c r="M13" s="72"/>
    </row>
    <row r="14" spans="1:13" ht="15" x14ac:dyDescent="0.2">
      <c r="A14" s="27" t="s">
        <v>58</v>
      </c>
      <c r="B14" s="60">
        <v>148790</v>
      </c>
      <c r="C14" s="60"/>
      <c r="D14" s="60"/>
      <c r="E14" s="60">
        <v>40000</v>
      </c>
      <c r="F14" s="60"/>
      <c r="G14" s="60"/>
      <c r="H14" s="60">
        <v>18820.325000000001</v>
      </c>
      <c r="I14" s="60">
        <v>207610.32500000001</v>
      </c>
      <c r="J14" s="193">
        <v>2.9932234838403087</v>
      </c>
    </row>
    <row r="15" spans="1:13" ht="15" x14ac:dyDescent="0.2">
      <c r="A15" s="27" t="s">
        <v>99</v>
      </c>
      <c r="B15" s="60">
        <v>17300</v>
      </c>
      <c r="C15" s="60"/>
      <c r="D15" s="60"/>
      <c r="E15" s="60"/>
      <c r="F15" s="60">
        <v>26250</v>
      </c>
      <c r="G15" s="60"/>
      <c r="H15" s="60"/>
      <c r="I15" s="60">
        <v>43550</v>
      </c>
      <c r="J15" s="193">
        <v>0.62788246548549764</v>
      </c>
    </row>
    <row r="16" spans="1:13" ht="15" x14ac:dyDescent="0.2">
      <c r="A16" s="27" t="s">
        <v>213</v>
      </c>
      <c r="B16" s="60"/>
      <c r="C16" s="60">
        <v>47400</v>
      </c>
      <c r="D16" s="60"/>
      <c r="E16" s="60"/>
      <c r="F16" s="60"/>
      <c r="G16" s="60"/>
      <c r="H16" s="60"/>
      <c r="I16" s="60">
        <v>47400</v>
      </c>
      <c r="J16" s="193">
        <v>0.6833898705858229</v>
      </c>
      <c r="M16" s="72"/>
    </row>
    <row r="17" spans="1:13" ht="15" x14ac:dyDescent="0.2">
      <c r="A17" s="27" t="s">
        <v>13</v>
      </c>
      <c r="B17" s="60">
        <v>47770</v>
      </c>
      <c r="C17" s="60">
        <v>17578.84</v>
      </c>
      <c r="D17" s="60"/>
      <c r="E17" s="60"/>
      <c r="F17" s="60"/>
      <c r="G17" s="60"/>
      <c r="H17" s="60"/>
      <c r="I17" s="60">
        <v>65348.84</v>
      </c>
      <c r="J17" s="193">
        <v>0.94216741161463391</v>
      </c>
    </row>
    <row r="18" spans="1:13" ht="15" x14ac:dyDescent="0.2">
      <c r="A18" s="27" t="s">
        <v>118</v>
      </c>
      <c r="B18" s="60"/>
      <c r="C18" s="60">
        <v>21300</v>
      </c>
      <c r="D18" s="60"/>
      <c r="E18" s="60"/>
      <c r="F18" s="60">
        <v>48980</v>
      </c>
      <c r="G18" s="60"/>
      <c r="H18" s="60"/>
      <c r="I18" s="60">
        <v>70280</v>
      </c>
      <c r="J18" s="193">
        <v>1.013262449467756</v>
      </c>
      <c r="M18" s="72"/>
    </row>
    <row r="19" spans="1:13" ht="15" x14ac:dyDescent="0.2">
      <c r="A19" s="27" t="s">
        <v>101</v>
      </c>
      <c r="B19" s="60"/>
      <c r="C19" s="60"/>
      <c r="D19" s="60"/>
      <c r="E19" s="60"/>
      <c r="F19" s="60"/>
      <c r="G19" s="60">
        <v>2000</v>
      </c>
      <c r="H19" s="60">
        <v>5600</v>
      </c>
      <c r="I19" s="60">
        <v>7600</v>
      </c>
      <c r="J19" s="193">
        <v>0.10957305941882392</v>
      </c>
      <c r="M19" s="72"/>
    </row>
    <row r="20" spans="1:13" ht="15" x14ac:dyDescent="0.2">
      <c r="A20" s="27" t="s">
        <v>109</v>
      </c>
      <c r="B20" s="60"/>
      <c r="C20" s="60">
        <v>17350</v>
      </c>
      <c r="D20" s="60"/>
      <c r="E20" s="60"/>
      <c r="F20" s="60"/>
      <c r="G20" s="60"/>
      <c r="H20" s="60"/>
      <c r="I20" s="60">
        <v>17350</v>
      </c>
      <c r="J20" s="193">
        <v>0.2501437606469204</v>
      </c>
    </row>
    <row r="21" spans="1:13" ht="15" x14ac:dyDescent="0.2">
      <c r="A21" s="27" t="s">
        <v>93</v>
      </c>
      <c r="B21" s="60"/>
      <c r="C21" s="60">
        <v>11000</v>
      </c>
      <c r="D21" s="60"/>
      <c r="E21" s="60"/>
      <c r="F21" s="60"/>
      <c r="G21" s="60"/>
      <c r="H21" s="60"/>
      <c r="I21" s="60">
        <v>11000</v>
      </c>
      <c r="J21" s="193">
        <v>0.15859258600092938</v>
      </c>
    </row>
    <row r="22" spans="1:13" ht="15" x14ac:dyDescent="0.2">
      <c r="A22" s="27" t="s">
        <v>73</v>
      </c>
      <c r="B22" s="60">
        <v>608265.36800000002</v>
      </c>
      <c r="C22" s="60"/>
      <c r="D22" s="60"/>
      <c r="E22" s="60"/>
      <c r="F22" s="60">
        <v>88530</v>
      </c>
      <c r="G22" s="60"/>
      <c r="H22" s="60"/>
      <c r="I22" s="60">
        <v>696795.36800000002</v>
      </c>
      <c r="J22" s="193">
        <v>10.046052665871747</v>
      </c>
    </row>
    <row r="23" spans="1:13" ht="15" x14ac:dyDescent="0.2">
      <c r="A23" s="27" t="s">
        <v>214</v>
      </c>
      <c r="B23" s="60"/>
      <c r="C23" s="60"/>
      <c r="D23" s="60"/>
      <c r="E23" s="60"/>
      <c r="F23" s="60">
        <v>55760</v>
      </c>
      <c r="G23" s="60"/>
      <c r="H23" s="60"/>
      <c r="I23" s="60">
        <v>55760</v>
      </c>
      <c r="J23" s="193">
        <v>0.80392023594652917</v>
      </c>
      <c r="K23" s="37"/>
      <c r="M23" s="72"/>
    </row>
    <row r="24" spans="1:13" ht="15.75" customHeight="1" x14ac:dyDescent="0.2">
      <c r="A24" s="27" t="s">
        <v>215</v>
      </c>
      <c r="B24" s="60"/>
      <c r="C24" s="60">
        <v>12100</v>
      </c>
      <c r="D24" s="60"/>
      <c r="E24" s="60"/>
      <c r="F24" s="60">
        <v>40950</v>
      </c>
      <c r="G24" s="60"/>
      <c r="H24" s="60"/>
      <c r="I24" s="60">
        <v>53050</v>
      </c>
      <c r="J24" s="193">
        <v>0.76484878975902748</v>
      </c>
      <c r="K24" s="37"/>
      <c r="M24" s="72"/>
    </row>
    <row r="25" spans="1:13" ht="15" x14ac:dyDescent="0.2">
      <c r="A25" s="27" t="s">
        <v>193</v>
      </c>
      <c r="B25" s="60"/>
      <c r="C25" s="60">
        <v>16463</v>
      </c>
      <c r="D25" s="60"/>
      <c r="E25" s="60"/>
      <c r="F25" s="60"/>
      <c r="G25" s="60"/>
      <c r="H25" s="60"/>
      <c r="I25" s="60">
        <v>16463</v>
      </c>
      <c r="J25" s="193">
        <v>0.23735543121211819</v>
      </c>
      <c r="K25" s="37"/>
      <c r="M25" s="72"/>
    </row>
    <row r="26" spans="1:13" ht="15" x14ac:dyDescent="0.2">
      <c r="A26" s="27" t="s">
        <v>120</v>
      </c>
      <c r="B26" s="60"/>
      <c r="C26" s="60"/>
      <c r="D26" s="60"/>
      <c r="E26" s="60"/>
      <c r="F26" s="60">
        <v>178130</v>
      </c>
      <c r="G26" s="60"/>
      <c r="H26" s="60"/>
      <c r="I26" s="60">
        <v>178130</v>
      </c>
      <c r="J26" s="193">
        <v>2.568190667667777</v>
      </c>
      <c r="K26" s="37"/>
      <c r="M26" s="72"/>
    </row>
    <row r="27" spans="1:13" ht="15" x14ac:dyDescent="0.2">
      <c r="A27" s="27" t="s">
        <v>216</v>
      </c>
      <c r="B27" s="60">
        <v>47300</v>
      </c>
      <c r="C27" s="60"/>
      <c r="D27" s="60"/>
      <c r="E27" s="60"/>
      <c r="F27" s="60"/>
      <c r="G27" s="60"/>
      <c r="H27" s="60"/>
      <c r="I27" s="60">
        <v>47300</v>
      </c>
      <c r="J27" s="193">
        <v>0.68194811980399628</v>
      </c>
      <c r="K27" s="37"/>
    </row>
    <row r="28" spans="1:13" s="15" customFormat="1" ht="15" x14ac:dyDescent="0.2">
      <c r="A28" s="27" t="s">
        <v>217</v>
      </c>
      <c r="B28" s="60"/>
      <c r="C28" s="60"/>
      <c r="D28" s="60"/>
      <c r="E28" s="60"/>
      <c r="F28" s="60">
        <v>41180</v>
      </c>
      <c r="G28" s="60"/>
      <c r="H28" s="60"/>
      <c r="I28" s="60">
        <v>41180</v>
      </c>
      <c r="J28" s="193">
        <v>0.59371297195620643</v>
      </c>
      <c r="K28" s="19"/>
    </row>
    <row r="29" spans="1:13" ht="15" x14ac:dyDescent="0.2">
      <c r="A29" s="27" t="s">
        <v>218</v>
      </c>
      <c r="B29" s="60">
        <v>30900</v>
      </c>
      <c r="C29" s="60"/>
      <c r="D29" s="60"/>
      <c r="E29" s="60"/>
      <c r="F29" s="60"/>
      <c r="G29" s="60"/>
      <c r="H29" s="60"/>
      <c r="I29" s="60">
        <v>30900</v>
      </c>
      <c r="J29" s="193">
        <v>0.44550099158442885</v>
      </c>
      <c r="K29" s="37"/>
    </row>
    <row r="30" spans="1:13" ht="15" x14ac:dyDescent="0.2">
      <c r="A30" s="27" t="s">
        <v>90</v>
      </c>
      <c r="B30" s="60">
        <v>42610</v>
      </c>
      <c r="C30" s="60">
        <v>214150</v>
      </c>
      <c r="D30" s="60"/>
      <c r="E30" s="60"/>
      <c r="F30" s="60"/>
      <c r="G30" s="60"/>
      <c r="H30" s="60"/>
      <c r="I30" s="60">
        <v>256760</v>
      </c>
      <c r="J30" s="193">
        <v>3.7018393074180569</v>
      </c>
    </row>
    <row r="31" spans="1:13" ht="15" x14ac:dyDescent="0.2">
      <c r="A31" s="27" t="s">
        <v>102</v>
      </c>
      <c r="B31" s="60">
        <v>219540.24</v>
      </c>
      <c r="C31" s="60">
        <v>6600</v>
      </c>
      <c r="D31" s="60"/>
      <c r="E31" s="60"/>
      <c r="F31" s="60"/>
      <c r="G31" s="60"/>
      <c r="H31" s="60"/>
      <c r="I31" s="60">
        <v>226140.24</v>
      </c>
      <c r="J31" s="193">
        <v>3.2603786782246189</v>
      </c>
      <c r="M31" s="15"/>
    </row>
    <row r="32" spans="1:13" ht="15" x14ac:dyDescent="0.2">
      <c r="A32" s="27" t="s">
        <v>219</v>
      </c>
      <c r="B32" s="60">
        <v>34700</v>
      </c>
      <c r="C32" s="60"/>
      <c r="D32" s="60"/>
      <c r="E32" s="60"/>
      <c r="F32" s="60"/>
      <c r="G32" s="60"/>
      <c r="H32" s="60"/>
      <c r="I32" s="60">
        <v>34700</v>
      </c>
      <c r="J32" s="193">
        <v>0.5002875212938408</v>
      </c>
    </row>
    <row r="33" spans="1:13" ht="15" x14ac:dyDescent="0.2">
      <c r="A33" s="27" t="s">
        <v>112</v>
      </c>
      <c r="B33" s="60">
        <v>23480</v>
      </c>
      <c r="C33" s="60">
        <v>86490</v>
      </c>
      <c r="D33" s="60"/>
      <c r="E33" s="60"/>
      <c r="F33" s="60"/>
      <c r="G33" s="60"/>
      <c r="H33" s="60"/>
      <c r="I33" s="60">
        <v>109970</v>
      </c>
      <c r="J33" s="193">
        <v>1.5854933347747457</v>
      </c>
    </row>
    <row r="34" spans="1:13" ht="15" customHeight="1" x14ac:dyDescent="0.2">
      <c r="A34" s="27" t="s">
        <v>91</v>
      </c>
      <c r="B34" s="60">
        <v>63959.955000000002</v>
      </c>
      <c r="C34" s="60">
        <v>354982.11499999999</v>
      </c>
      <c r="D34" s="60"/>
      <c r="E34" s="60"/>
      <c r="F34" s="60"/>
      <c r="G34" s="60"/>
      <c r="H34" s="60"/>
      <c r="I34" s="60">
        <v>418942.07</v>
      </c>
      <c r="J34" s="193">
        <v>6.04010056962567</v>
      </c>
      <c r="M34" s="73"/>
    </row>
    <row r="35" spans="1:13" ht="15" x14ac:dyDescent="0.2">
      <c r="A35" s="27" t="s">
        <v>194</v>
      </c>
      <c r="B35" s="60"/>
      <c r="C35" s="60"/>
      <c r="D35" s="60"/>
      <c r="E35" s="60"/>
      <c r="F35" s="60">
        <v>50000</v>
      </c>
      <c r="G35" s="60"/>
      <c r="H35" s="60"/>
      <c r="I35" s="60">
        <v>50000</v>
      </c>
      <c r="J35" s="193">
        <v>0.72087539091331532</v>
      </c>
    </row>
    <row r="36" spans="1:13" ht="15" x14ac:dyDescent="0.2">
      <c r="A36" s="27" t="s">
        <v>114</v>
      </c>
      <c r="B36" s="60"/>
      <c r="C36" s="60">
        <v>30742</v>
      </c>
      <c r="D36" s="60"/>
      <c r="E36" s="60"/>
      <c r="F36" s="60"/>
      <c r="G36" s="60"/>
      <c r="H36" s="60"/>
      <c r="I36" s="60">
        <v>30742</v>
      </c>
      <c r="J36" s="193">
        <v>0.44322302534914276</v>
      </c>
    </row>
    <row r="37" spans="1:13" ht="15" x14ac:dyDescent="0.2">
      <c r="A37" s="27" t="s">
        <v>220</v>
      </c>
      <c r="B37" s="60"/>
      <c r="C37" s="60">
        <v>9150</v>
      </c>
      <c r="D37" s="60"/>
      <c r="E37" s="60"/>
      <c r="F37" s="60"/>
      <c r="G37" s="60"/>
      <c r="H37" s="60"/>
      <c r="I37" s="60">
        <v>9150</v>
      </c>
      <c r="J37" s="193">
        <v>0.13192019653713669</v>
      </c>
    </row>
    <row r="38" spans="1:13" ht="15" x14ac:dyDescent="0.2">
      <c r="A38" s="27" t="s">
        <v>221</v>
      </c>
      <c r="B38" s="60"/>
      <c r="C38" s="60"/>
      <c r="D38" s="60"/>
      <c r="E38" s="60"/>
      <c r="F38" s="60"/>
      <c r="G38" s="60">
        <v>33040</v>
      </c>
      <c r="H38" s="60"/>
      <c r="I38" s="60">
        <v>33040</v>
      </c>
      <c r="J38" s="193">
        <v>0.47635445831551876</v>
      </c>
    </row>
    <row r="39" spans="1:13" ht="15" x14ac:dyDescent="0.2">
      <c r="A39" s="27" t="s">
        <v>77</v>
      </c>
      <c r="B39" s="60"/>
      <c r="C39" s="60"/>
      <c r="D39" s="60"/>
      <c r="E39" s="60"/>
      <c r="F39" s="60"/>
      <c r="G39" s="60">
        <v>33500</v>
      </c>
      <c r="H39" s="60"/>
      <c r="I39" s="60">
        <v>33500</v>
      </c>
      <c r="J39" s="224">
        <v>0.48298651191192127</v>
      </c>
    </row>
    <row r="40" spans="1:13" ht="15" x14ac:dyDescent="0.2">
      <c r="A40" s="27" t="s">
        <v>222</v>
      </c>
      <c r="B40" s="60">
        <v>238920</v>
      </c>
      <c r="C40" s="60"/>
      <c r="D40" s="60"/>
      <c r="E40" s="60"/>
      <c r="F40" s="60"/>
      <c r="G40" s="60"/>
      <c r="H40" s="60"/>
      <c r="I40" s="60">
        <v>238920</v>
      </c>
      <c r="J40" s="224">
        <v>3.4446309679401859</v>
      </c>
    </row>
    <row r="41" spans="1:13" ht="15" x14ac:dyDescent="0.2">
      <c r="A41" s="27" t="s">
        <v>223</v>
      </c>
      <c r="B41" s="60">
        <v>29099.976999999999</v>
      </c>
      <c r="C41" s="60"/>
      <c r="D41" s="60"/>
      <c r="E41" s="60"/>
      <c r="F41" s="60"/>
      <c r="G41" s="60"/>
      <c r="H41" s="60"/>
      <c r="I41" s="60">
        <v>29099.976999999999</v>
      </c>
      <c r="J41" s="224">
        <v>0.41954914590886966</v>
      </c>
    </row>
    <row r="42" spans="1:13" ht="15" x14ac:dyDescent="0.2">
      <c r="A42" s="27" t="s">
        <v>92</v>
      </c>
      <c r="B42" s="60">
        <v>738885.35499999998</v>
      </c>
      <c r="C42" s="60">
        <v>323050.19500000001</v>
      </c>
      <c r="D42" s="60"/>
      <c r="E42" s="60"/>
      <c r="F42" s="60">
        <v>29100</v>
      </c>
      <c r="G42" s="60"/>
      <c r="H42" s="60"/>
      <c r="I42" s="60">
        <v>1091035.55</v>
      </c>
      <c r="J42" s="224">
        <v>15.73001357213148</v>
      </c>
    </row>
    <row r="43" spans="1:13" ht="15" x14ac:dyDescent="0.2">
      <c r="A43" s="27" t="s">
        <v>104</v>
      </c>
      <c r="B43" s="60"/>
      <c r="C43" s="60">
        <v>50711.01</v>
      </c>
      <c r="D43" s="60"/>
      <c r="E43" s="60"/>
      <c r="F43" s="60"/>
      <c r="G43" s="60"/>
      <c r="H43" s="60"/>
      <c r="I43" s="60">
        <v>50711.01</v>
      </c>
      <c r="J43" s="224">
        <v>0.73112638314718081</v>
      </c>
    </row>
    <row r="44" spans="1:13" ht="15" x14ac:dyDescent="0.2">
      <c r="A44" s="159" t="s">
        <v>32</v>
      </c>
      <c r="B44" s="156">
        <v>3825397.9530000002</v>
      </c>
      <c r="C44" s="156">
        <v>1645026.3450000002</v>
      </c>
      <c r="D44" s="156">
        <v>121767.875</v>
      </c>
      <c r="E44" s="156">
        <v>40000</v>
      </c>
      <c r="F44" s="156">
        <v>1166959</v>
      </c>
      <c r="G44" s="156">
        <v>90450</v>
      </c>
      <c r="H44" s="156">
        <v>46410.324999999997</v>
      </c>
      <c r="I44" s="156">
        <v>6936011.4980000006</v>
      </c>
      <c r="J44" s="218">
        <v>100</v>
      </c>
    </row>
    <row r="46" spans="1:13" x14ac:dyDescent="0.2">
      <c r="A46" s="50" t="s">
        <v>46</v>
      </c>
    </row>
    <row r="47" spans="1:13" x14ac:dyDescent="0.2">
      <c r="A47" s="50" t="s">
        <v>15</v>
      </c>
    </row>
  </sheetData>
  <sortState ref="A6:I43">
    <sortCondition ref="A6"/>
  </sortState>
  <phoneticPr fontId="0" type="noConversion"/>
  <printOptions gridLines="1" gridLinesSet="0"/>
  <pageMargins left="0.75" right="0.18" top="0.74" bottom="0.65" header="0.69" footer="0.511811024"/>
  <pageSetup paperSize="9" scale="71" orientation="landscape" horizontalDpi="300" r:id="rId1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74"/>
  <sheetViews>
    <sheetView zoomScale="50" zoomScaleNormal="50" workbookViewId="0"/>
  </sheetViews>
  <sheetFormatPr baseColWidth="10" defaultRowHeight="12.75" x14ac:dyDescent="0.2"/>
  <cols>
    <col min="1" max="1" width="15.7109375" customWidth="1"/>
    <col min="2" max="2" width="18.5703125" customWidth="1"/>
    <col min="3" max="3" width="15.7109375" style="81" customWidth="1"/>
    <col min="4" max="6" width="14.140625" customWidth="1"/>
    <col min="7" max="7" width="16.42578125" customWidth="1"/>
    <col min="8" max="8" width="14.85546875" customWidth="1"/>
    <col min="9" max="9" width="31.7109375" bestFit="1" customWidth="1"/>
    <col min="15" max="15" width="17.7109375" customWidth="1"/>
    <col min="16" max="16" width="31.7109375" customWidth="1"/>
    <col min="17" max="17" width="11.85546875" customWidth="1"/>
    <col min="19" max="19" width="21.85546875" bestFit="1" customWidth="1"/>
    <col min="20" max="20" width="24.28515625" customWidth="1"/>
    <col min="21" max="21" width="22.5703125" customWidth="1"/>
    <col min="22" max="22" width="17.140625" customWidth="1"/>
    <col min="23" max="26" width="14.28515625" customWidth="1"/>
    <col min="27" max="27" width="31.7109375" bestFit="1" customWidth="1"/>
    <col min="28" max="28" width="14.28515625" customWidth="1"/>
    <col min="31" max="31" width="11.42578125" customWidth="1"/>
  </cols>
  <sheetData>
    <row r="1" spans="1:29" s="16" customFormat="1" ht="15" x14ac:dyDescent="0.25">
      <c r="A1" s="62"/>
      <c r="B1" s="62"/>
      <c r="C1" s="63"/>
      <c r="D1" s="63"/>
      <c r="E1" s="64"/>
    </row>
    <row r="2" spans="1:29" s="20" customFormat="1" ht="18" x14ac:dyDescent="0.25">
      <c r="A2" s="21" t="s">
        <v>251</v>
      </c>
      <c r="B2" s="65"/>
      <c r="C2" s="65"/>
      <c r="Y2" s="239"/>
      <c r="Z2" s="260" t="s">
        <v>249</v>
      </c>
      <c r="AA2" s="260"/>
      <c r="AB2" s="260"/>
      <c r="AC2" s="239"/>
    </row>
    <row r="3" spans="1:29" s="16" customFormat="1" ht="15" x14ac:dyDescent="0.25">
      <c r="A3" s="62"/>
      <c r="B3" s="62"/>
      <c r="C3" s="63"/>
      <c r="D3" s="63"/>
      <c r="E3" s="64"/>
      <c r="R3" s="236"/>
      <c r="S3" s="258" t="s">
        <v>248</v>
      </c>
      <c r="T3" s="258"/>
      <c r="U3" s="258"/>
      <c r="V3" s="236"/>
      <c r="Y3" s="240"/>
      <c r="Z3" s="260"/>
      <c r="AA3" s="260"/>
      <c r="AB3" s="260"/>
      <c r="AC3" s="240"/>
    </row>
    <row r="4" spans="1:29" ht="19.5" thickBot="1" x14ac:dyDescent="0.3">
      <c r="D4" s="76"/>
      <c r="E4" s="76"/>
      <c r="F4" s="76"/>
      <c r="G4" s="74"/>
      <c r="K4" s="74"/>
      <c r="L4" s="74"/>
      <c r="R4" s="237"/>
      <c r="S4" s="259"/>
      <c r="T4" s="259"/>
      <c r="U4" s="259"/>
      <c r="V4" s="237"/>
      <c r="Y4" s="241"/>
      <c r="Z4" s="75" t="s">
        <v>86</v>
      </c>
      <c r="AA4" s="76" t="s">
        <v>87</v>
      </c>
      <c r="AB4" s="79" t="s">
        <v>37</v>
      </c>
      <c r="AC4" s="241"/>
    </row>
    <row r="5" spans="1:29" ht="19.5" thickBot="1" x14ac:dyDescent="0.3">
      <c r="D5" s="76"/>
      <c r="E5" s="76"/>
      <c r="F5" s="76"/>
      <c r="G5" s="74"/>
      <c r="K5" s="74"/>
      <c r="L5" s="74"/>
      <c r="R5" s="237"/>
      <c r="S5" s="233" t="s">
        <v>86</v>
      </c>
      <c r="T5" s="234" t="s">
        <v>87</v>
      </c>
      <c r="U5" s="235" t="s">
        <v>37</v>
      </c>
      <c r="V5" s="237"/>
      <c r="Y5" s="241"/>
      <c r="Z5" s="78">
        <v>10</v>
      </c>
      <c r="AA5" t="s">
        <v>222</v>
      </c>
      <c r="AB5" s="95">
        <v>3.4446309679401859</v>
      </c>
      <c r="AC5" s="241"/>
    </row>
    <row r="6" spans="1:29" ht="18.75" x14ac:dyDescent="0.25">
      <c r="D6" s="76"/>
      <c r="E6" s="76"/>
      <c r="F6" s="76"/>
      <c r="G6" s="74"/>
      <c r="K6" s="74"/>
      <c r="L6" s="74"/>
      <c r="R6" s="238"/>
      <c r="S6" s="230">
        <v>1</v>
      </c>
      <c r="T6" s="231" t="s">
        <v>92</v>
      </c>
      <c r="U6" s="232">
        <v>15.73001357213148</v>
      </c>
      <c r="V6" s="237"/>
      <c r="Y6" s="241"/>
      <c r="Z6" s="78">
        <v>9</v>
      </c>
      <c r="AA6" t="s">
        <v>90</v>
      </c>
      <c r="AB6" s="96">
        <v>3.7018393074180569</v>
      </c>
      <c r="AC6" s="241"/>
    </row>
    <row r="7" spans="1:29" ht="18.75" x14ac:dyDescent="0.25">
      <c r="D7" s="76"/>
      <c r="E7" s="76"/>
      <c r="F7" s="76"/>
      <c r="G7" s="74"/>
      <c r="K7" s="74"/>
      <c r="L7" s="74"/>
      <c r="R7" s="238"/>
      <c r="S7" s="225">
        <v>2</v>
      </c>
      <c r="T7" s="27" t="s">
        <v>84</v>
      </c>
      <c r="U7" s="226">
        <v>11.953542468017401</v>
      </c>
      <c r="V7" s="237"/>
      <c r="Y7" s="241"/>
      <c r="Z7" s="78">
        <v>8</v>
      </c>
      <c r="AA7" t="s">
        <v>71</v>
      </c>
      <c r="AB7" s="95">
        <v>4.2479876955936389</v>
      </c>
      <c r="AC7" s="241"/>
    </row>
    <row r="8" spans="1:29" ht="18.75" x14ac:dyDescent="0.25">
      <c r="D8" s="76"/>
      <c r="E8" s="76"/>
      <c r="F8" s="76"/>
      <c r="G8" s="74"/>
      <c r="K8" s="74"/>
      <c r="L8" s="74"/>
      <c r="P8" s="85"/>
      <c r="R8" s="238"/>
      <c r="S8" s="225">
        <v>3</v>
      </c>
      <c r="T8" s="27" t="s">
        <v>97</v>
      </c>
      <c r="U8" s="226">
        <v>11.761088750144397</v>
      </c>
      <c r="V8" s="237"/>
      <c r="Y8" s="241"/>
      <c r="Z8" s="78">
        <v>7</v>
      </c>
      <c r="AA8" t="s">
        <v>98</v>
      </c>
      <c r="AB8" s="96">
        <v>4.525164571749964</v>
      </c>
      <c r="AC8" s="241"/>
    </row>
    <row r="9" spans="1:29" ht="18.75" x14ac:dyDescent="0.25">
      <c r="D9" s="76"/>
      <c r="E9" s="76"/>
      <c r="F9" s="76"/>
      <c r="G9" s="74"/>
      <c r="K9" s="74"/>
      <c r="L9" s="74"/>
      <c r="R9" s="238"/>
      <c r="S9" s="225">
        <v>4</v>
      </c>
      <c r="T9" s="27" t="s">
        <v>73</v>
      </c>
      <c r="U9" s="226">
        <v>10.046052665871747</v>
      </c>
      <c r="V9" s="237"/>
      <c r="Y9" s="241"/>
      <c r="Z9" s="78">
        <v>6</v>
      </c>
      <c r="AA9" t="s">
        <v>88</v>
      </c>
      <c r="AB9" s="95">
        <v>5.7319216543201881</v>
      </c>
      <c r="AC9" s="241"/>
    </row>
    <row r="10" spans="1:29" ht="18.75" x14ac:dyDescent="0.25">
      <c r="D10" s="76"/>
      <c r="E10" s="76"/>
      <c r="F10" s="76"/>
      <c r="G10" s="74"/>
      <c r="K10" s="74"/>
      <c r="L10" s="74"/>
      <c r="R10" s="238"/>
      <c r="S10" s="225">
        <v>5</v>
      </c>
      <c r="T10" s="27" t="s">
        <v>91</v>
      </c>
      <c r="U10" s="226">
        <v>6.04010056962567</v>
      </c>
      <c r="V10" s="237"/>
      <c r="Y10" s="241"/>
      <c r="Z10" s="78">
        <v>5</v>
      </c>
      <c r="AA10" t="s">
        <v>91</v>
      </c>
      <c r="AB10" s="96">
        <v>6.04010056962567</v>
      </c>
      <c r="AC10" s="241"/>
    </row>
    <row r="11" spans="1:29" ht="18.75" x14ac:dyDescent="0.25">
      <c r="D11" s="76"/>
      <c r="E11" s="76"/>
      <c r="F11" s="76"/>
      <c r="G11" s="74"/>
      <c r="K11" s="74"/>
      <c r="L11" s="74"/>
      <c r="R11" s="238"/>
      <c r="S11" s="225">
        <v>6</v>
      </c>
      <c r="T11" s="27" t="s">
        <v>88</v>
      </c>
      <c r="U11" s="226">
        <v>5.7319216543201881</v>
      </c>
      <c r="V11" s="237"/>
      <c r="Y11" s="241"/>
      <c r="Z11" s="78">
        <v>4</v>
      </c>
      <c r="AA11" t="s">
        <v>73</v>
      </c>
      <c r="AB11" s="95">
        <v>10.046052665871747</v>
      </c>
      <c r="AC11" s="241"/>
    </row>
    <row r="12" spans="1:29" ht="18.75" x14ac:dyDescent="0.25">
      <c r="D12" s="76"/>
      <c r="E12" s="76"/>
      <c r="F12" s="76"/>
      <c r="G12" s="74"/>
      <c r="K12" s="74"/>
      <c r="L12" s="74"/>
      <c r="R12" s="238"/>
      <c r="S12" s="225">
        <v>7</v>
      </c>
      <c r="T12" s="27" t="s">
        <v>98</v>
      </c>
      <c r="U12" s="226">
        <v>4.525164571749964</v>
      </c>
      <c r="V12" s="237"/>
      <c r="Y12" s="241"/>
      <c r="Z12" s="78">
        <v>3</v>
      </c>
      <c r="AA12" t="s">
        <v>97</v>
      </c>
      <c r="AB12" s="96">
        <v>11.761088750144397</v>
      </c>
      <c r="AC12" s="241"/>
    </row>
    <row r="13" spans="1:29" ht="18.75" x14ac:dyDescent="0.25">
      <c r="D13" s="76"/>
      <c r="E13" s="76"/>
      <c r="F13" s="76"/>
      <c r="G13" s="74"/>
      <c r="K13" s="74"/>
      <c r="L13" s="74"/>
      <c r="R13" s="238"/>
      <c r="S13" s="225">
        <v>8</v>
      </c>
      <c r="T13" s="27" t="s">
        <v>71</v>
      </c>
      <c r="U13" s="226">
        <v>4.2479876955936389</v>
      </c>
      <c r="V13" s="237"/>
      <c r="Y13" s="241"/>
      <c r="Z13" s="78">
        <v>2</v>
      </c>
      <c r="AA13" t="s">
        <v>84</v>
      </c>
      <c r="AB13" s="95">
        <v>11.953542468017401</v>
      </c>
      <c r="AC13" s="241"/>
    </row>
    <row r="14" spans="1:29" ht="18.75" x14ac:dyDescent="0.25">
      <c r="D14" s="76"/>
      <c r="E14" s="76"/>
      <c r="F14" s="76"/>
      <c r="G14" s="74"/>
      <c r="K14" s="74"/>
      <c r="L14" s="74"/>
      <c r="R14" s="238"/>
      <c r="S14" s="225">
        <v>9</v>
      </c>
      <c r="T14" s="27" t="s">
        <v>90</v>
      </c>
      <c r="U14" s="226">
        <v>3.7018393074180569</v>
      </c>
      <c r="V14" s="237"/>
      <c r="Y14" s="241"/>
      <c r="Z14" s="78">
        <v>1</v>
      </c>
      <c r="AA14" t="s">
        <v>92</v>
      </c>
      <c r="AB14" s="96">
        <v>15.73001357213148</v>
      </c>
      <c r="AC14" s="241"/>
    </row>
    <row r="15" spans="1:29" ht="19.5" thickBot="1" x14ac:dyDescent="0.3">
      <c r="A15" s="75"/>
      <c r="B15" s="76"/>
      <c r="C15" s="79"/>
      <c r="D15" s="76"/>
      <c r="E15" s="76"/>
      <c r="F15" s="76"/>
      <c r="G15" s="74"/>
      <c r="H15" s="74"/>
      <c r="I15" s="74"/>
      <c r="J15" s="74"/>
      <c r="K15" s="74"/>
      <c r="L15" s="74"/>
      <c r="P15" s="73"/>
      <c r="R15" s="238"/>
      <c r="S15" s="227">
        <v>10</v>
      </c>
      <c r="T15" s="228" t="s">
        <v>222</v>
      </c>
      <c r="U15" s="229">
        <v>3.4446309679401859</v>
      </c>
      <c r="V15" s="237"/>
      <c r="Y15" s="241"/>
      <c r="Z15" s="241"/>
      <c r="AA15" s="241"/>
      <c r="AB15" s="241"/>
      <c r="AC15" s="241"/>
    </row>
    <row r="16" spans="1:29" ht="18.75" x14ac:dyDescent="0.25">
      <c r="A16" s="75"/>
      <c r="B16" s="76"/>
      <c r="C16" s="79"/>
      <c r="D16" s="76"/>
      <c r="E16" s="76"/>
      <c r="F16" s="76"/>
      <c r="G16" s="74"/>
      <c r="H16" s="77"/>
      <c r="I16" s="77"/>
      <c r="J16" s="74"/>
      <c r="K16" s="74"/>
      <c r="L16" s="74"/>
      <c r="R16" s="237"/>
      <c r="S16" s="237"/>
      <c r="T16" s="237"/>
      <c r="U16" s="237"/>
      <c r="V16" s="237"/>
      <c r="Y16" s="241"/>
      <c r="Z16" s="241"/>
      <c r="AA16" s="241"/>
      <c r="AB16" s="241"/>
      <c r="AC16" s="241"/>
    </row>
    <row r="17" spans="1:29" ht="18.75" x14ac:dyDescent="0.25">
      <c r="A17" s="75"/>
      <c r="B17" s="76"/>
      <c r="C17" s="79"/>
      <c r="D17" s="76"/>
      <c r="E17" s="76"/>
      <c r="F17" s="76"/>
      <c r="G17" s="74"/>
      <c r="H17" s="74"/>
      <c r="I17" s="74"/>
      <c r="J17" s="74"/>
      <c r="K17" s="74"/>
      <c r="L17" s="74"/>
      <c r="R17" s="237"/>
      <c r="S17" s="237"/>
      <c r="T17" s="237"/>
      <c r="U17" s="237"/>
      <c r="V17" s="237"/>
      <c r="Y17" s="241"/>
      <c r="Z17" s="241"/>
      <c r="AA17" s="241"/>
      <c r="AB17" s="241"/>
      <c r="AC17" s="241"/>
    </row>
    <row r="18" spans="1:29" ht="18.75" x14ac:dyDescent="0.25">
      <c r="A18" s="75"/>
      <c r="B18" s="76"/>
      <c r="C18" s="79"/>
      <c r="D18" s="76"/>
      <c r="E18" s="76"/>
      <c r="F18" s="76"/>
      <c r="G18" s="74"/>
      <c r="H18" s="74"/>
      <c r="I18" s="74"/>
      <c r="J18" s="74"/>
      <c r="K18" s="74"/>
      <c r="L18" s="74"/>
      <c r="R18" s="237"/>
      <c r="S18" s="237"/>
      <c r="T18" s="237"/>
      <c r="U18" s="237"/>
      <c r="V18" s="237"/>
    </row>
    <row r="19" spans="1:29" ht="18.75" x14ac:dyDescent="0.25">
      <c r="A19" s="75"/>
      <c r="B19" s="76"/>
      <c r="C19" s="79"/>
      <c r="D19" s="76"/>
      <c r="E19" s="76"/>
      <c r="F19" s="76"/>
      <c r="G19" s="74"/>
      <c r="H19" s="74"/>
      <c r="I19" s="74"/>
      <c r="J19" s="74"/>
      <c r="K19" s="74"/>
      <c r="L19" s="74"/>
      <c r="R19" s="237"/>
      <c r="S19" s="237"/>
      <c r="T19" s="237"/>
      <c r="U19" s="237"/>
      <c r="V19" s="237"/>
    </row>
    <row r="20" spans="1:29" ht="18.75" x14ac:dyDescent="0.25">
      <c r="A20" s="75"/>
      <c r="B20" s="76"/>
      <c r="C20" s="79"/>
      <c r="D20" s="76"/>
      <c r="E20" s="76"/>
      <c r="F20" s="76"/>
      <c r="G20" s="74"/>
      <c r="H20" s="74"/>
      <c r="I20" s="74"/>
      <c r="J20" s="74"/>
      <c r="K20" s="74"/>
      <c r="L20" s="74"/>
    </row>
    <row r="21" spans="1:29" ht="18.75" x14ac:dyDescent="0.25">
      <c r="A21" s="75"/>
      <c r="B21" s="76"/>
      <c r="C21" s="79"/>
      <c r="D21" s="76"/>
      <c r="E21" s="76"/>
      <c r="F21" s="76"/>
      <c r="G21" s="74"/>
      <c r="H21" s="74"/>
      <c r="I21" s="74"/>
      <c r="J21" s="74"/>
      <c r="K21" s="74"/>
      <c r="L21" s="74"/>
    </row>
    <row r="22" spans="1:29" ht="18.75" x14ac:dyDescent="0.25">
      <c r="A22" s="75"/>
      <c r="B22" s="76"/>
      <c r="C22" s="79"/>
      <c r="D22" s="76"/>
      <c r="E22" s="76"/>
      <c r="F22" s="76"/>
      <c r="G22" s="74"/>
      <c r="H22" s="74"/>
      <c r="I22" s="74"/>
      <c r="J22" s="74"/>
      <c r="K22" s="74"/>
      <c r="L22" s="74"/>
    </row>
    <row r="23" spans="1:29" ht="18.75" x14ac:dyDescent="0.25">
      <c r="A23" s="75"/>
      <c r="B23" s="76"/>
      <c r="C23" s="79"/>
      <c r="D23" s="76"/>
      <c r="E23" s="76"/>
      <c r="F23" s="76"/>
      <c r="G23" s="74"/>
      <c r="H23" s="74"/>
      <c r="I23" s="74"/>
      <c r="J23" s="74"/>
      <c r="K23" s="74"/>
      <c r="L23" s="74"/>
    </row>
    <row r="24" spans="1:29" ht="18.75" x14ac:dyDescent="0.25">
      <c r="A24" s="75"/>
      <c r="B24" s="76"/>
      <c r="C24" s="79"/>
      <c r="D24" s="76"/>
      <c r="E24" s="76"/>
      <c r="F24" s="76"/>
      <c r="G24" s="74"/>
      <c r="H24" s="74"/>
      <c r="I24" s="74"/>
      <c r="J24" s="74"/>
      <c r="K24" s="74"/>
      <c r="L24" s="74"/>
    </row>
    <row r="25" spans="1:29" ht="18.75" x14ac:dyDescent="0.25">
      <c r="A25" s="75"/>
      <c r="B25" s="76"/>
      <c r="C25" s="79"/>
      <c r="D25" s="76"/>
      <c r="E25" s="76"/>
      <c r="F25" s="76"/>
      <c r="G25" s="74"/>
      <c r="H25" s="74"/>
      <c r="I25" s="74"/>
      <c r="J25" s="74"/>
      <c r="K25" s="74"/>
      <c r="L25" s="74"/>
    </row>
    <row r="26" spans="1:29" ht="18.75" x14ac:dyDescent="0.25">
      <c r="A26" s="75"/>
      <c r="B26" s="76"/>
      <c r="C26" s="79"/>
      <c r="D26" s="76"/>
      <c r="E26" s="76"/>
      <c r="F26" s="76"/>
      <c r="G26" s="74"/>
      <c r="H26" s="74"/>
      <c r="I26" s="74"/>
      <c r="J26" s="74"/>
      <c r="K26" s="74"/>
      <c r="L26" s="74"/>
    </row>
    <row r="27" spans="1:29" ht="18.75" x14ac:dyDescent="0.25">
      <c r="A27" s="75"/>
      <c r="B27" s="76"/>
      <c r="C27" s="79"/>
      <c r="D27" s="76"/>
      <c r="E27" s="76"/>
      <c r="F27" s="76"/>
      <c r="G27" s="74"/>
      <c r="H27" s="74"/>
      <c r="I27" s="74"/>
      <c r="J27" s="74"/>
      <c r="K27" s="74"/>
      <c r="L27" s="74"/>
    </row>
    <row r="28" spans="1:29" ht="18.75" x14ac:dyDescent="0.25">
      <c r="A28" s="75"/>
      <c r="B28" s="76"/>
      <c r="C28" s="79"/>
      <c r="D28" s="76"/>
      <c r="E28" s="76"/>
      <c r="F28" s="76"/>
      <c r="G28" s="74"/>
      <c r="H28" s="74"/>
      <c r="I28" s="74"/>
      <c r="J28" s="74"/>
      <c r="K28" s="74"/>
      <c r="L28" s="74"/>
    </row>
    <row r="29" spans="1:29" ht="18.75" x14ac:dyDescent="0.25">
      <c r="A29" s="75"/>
      <c r="B29" s="76"/>
      <c r="C29" s="79"/>
      <c r="D29" s="76"/>
      <c r="E29" s="76"/>
      <c r="F29" s="76"/>
      <c r="G29" s="74"/>
      <c r="H29" s="74"/>
      <c r="I29" s="74"/>
      <c r="J29" s="74"/>
      <c r="K29" s="74"/>
      <c r="L29" s="74"/>
    </row>
    <row r="30" spans="1:29" ht="18.75" x14ac:dyDescent="0.25">
      <c r="A30" s="75"/>
      <c r="B30" s="76"/>
      <c r="C30" s="79"/>
      <c r="D30" s="76"/>
      <c r="E30" s="76"/>
      <c r="F30" s="76"/>
      <c r="G30" s="74"/>
      <c r="H30" s="74"/>
      <c r="I30" s="74"/>
      <c r="J30" s="74"/>
      <c r="K30" s="74"/>
      <c r="L30" s="74"/>
    </row>
    <row r="31" spans="1:29" ht="18.75" x14ac:dyDescent="0.25">
      <c r="A31" s="75"/>
      <c r="B31" s="76"/>
      <c r="C31" s="79"/>
      <c r="D31" s="76"/>
      <c r="E31" s="76"/>
      <c r="F31" s="76"/>
      <c r="G31" s="74"/>
      <c r="H31" s="74"/>
      <c r="I31" s="74"/>
      <c r="J31" s="74"/>
      <c r="K31" s="74"/>
      <c r="L31" s="74"/>
    </row>
    <row r="32" spans="1:29" ht="18.75" x14ac:dyDescent="0.25">
      <c r="A32" s="50" t="s">
        <v>46</v>
      </c>
      <c r="B32" s="76"/>
      <c r="C32" s="79"/>
      <c r="D32" s="76"/>
      <c r="E32" s="76"/>
      <c r="F32" s="76"/>
      <c r="G32" s="74"/>
      <c r="H32" s="74"/>
      <c r="I32" s="74"/>
      <c r="J32" s="74"/>
      <c r="K32" s="74"/>
      <c r="L32" s="74"/>
    </row>
    <row r="33" spans="1:6" ht="19.5" x14ac:dyDescent="0.3">
      <c r="A33" s="50" t="s">
        <v>15</v>
      </c>
      <c r="B33" s="1"/>
      <c r="C33" s="80"/>
      <c r="D33" s="1"/>
      <c r="E33" s="1"/>
      <c r="F33" s="1"/>
    </row>
    <row r="34" spans="1:6" ht="19.5" x14ac:dyDescent="0.3">
      <c r="A34" s="17"/>
      <c r="B34" s="1"/>
      <c r="C34" s="80"/>
      <c r="D34" s="1"/>
      <c r="E34" s="1"/>
      <c r="F34" s="1"/>
    </row>
    <row r="35" spans="1:6" ht="19.5" x14ac:dyDescent="0.3">
      <c r="A35" s="17"/>
      <c r="B35" s="1"/>
      <c r="C35" s="80"/>
      <c r="D35" s="1"/>
      <c r="E35" s="1"/>
      <c r="F35" s="1"/>
    </row>
    <row r="36" spans="1:6" ht="19.5" x14ac:dyDescent="0.3">
      <c r="A36" s="17"/>
      <c r="B36" s="1"/>
      <c r="C36" s="80"/>
      <c r="D36" s="1"/>
      <c r="E36" s="1"/>
      <c r="F36" s="1"/>
    </row>
    <row r="37" spans="1:6" ht="19.5" x14ac:dyDescent="0.3">
      <c r="A37" s="17"/>
      <c r="B37" s="1"/>
      <c r="C37" s="80"/>
      <c r="D37" s="1"/>
      <c r="E37" s="1"/>
      <c r="F37" s="1"/>
    </row>
    <row r="38" spans="1:6" ht="19.5" x14ac:dyDescent="0.3">
      <c r="A38" s="17"/>
      <c r="B38" s="1"/>
      <c r="C38" s="80"/>
      <c r="D38" s="1"/>
      <c r="E38" s="1"/>
      <c r="F38" s="1"/>
    </row>
    <row r="39" spans="1:6" ht="19.5" x14ac:dyDescent="0.3">
      <c r="A39" s="17"/>
      <c r="B39" s="1"/>
      <c r="C39" s="80"/>
      <c r="D39" s="1"/>
      <c r="E39" s="1"/>
      <c r="F39" s="1"/>
    </row>
    <row r="40" spans="1:6" ht="19.5" x14ac:dyDescent="0.3">
      <c r="A40" s="17"/>
      <c r="B40" s="1"/>
      <c r="C40" s="80"/>
      <c r="D40" s="1"/>
      <c r="E40" s="1"/>
      <c r="F40" s="1"/>
    </row>
    <row r="41" spans="1:6" ht="19.5" x14ac:dyDescent="0.3">
      <c r="A41" s="17"/>
      <c r="B41" s="1"/>
      <c r="C41" s="80"/>
      <c r="D41" s="1"/>
      <c r="E41" s="1"/>
      <c r="F41" s="1"/>
    </row>
    <row r="42" spans="1:6" ht="19.5" x14ac:dyDescent="0.3">
      <c r="A42" s="17"/>
      <c r="B42" s="1"/>
      <c r="C42" s="80"/>
      <c r="D42" s="1"/>
      <c r="E42" s="1"/>
      <c r="F42" s="1"/>
    </row>
    <row r="43" spans="1:6" ht="19.5" x14ac:dyDescent="0.3">
      <c r="A43" s="17"/>
      <c r="B43" s="1"/>
      <c r="C43" s="80"/>
      <c r="D43" s="1"/>
      <c r="E43" s="1"/>
      <c r="F43" s="1"/>
    </row>
    <row r="59" spans="21:21" x14ac:dyDescent="0.2">
      <c r="U59" s="94"/>
    </row>
    <row r="60" spans="21:21" x14ac:dyDescent="0.2">
      <c r="U60" s="94"/>
    </row>
    <row r="61" spans="21:21" x14ac:dyDescent="0.2">
      <c r="U61" s="94"/>
    </row>
    <row r="62" spans="21:21" x14ac:dyDescent="0.2">
      <c r="U62" s="94"/>
    </row>
    <row r="63" spans="21:21" x14ac:dyDescent="0.2">
      <c r="U63" s="94"/>
    </row>
    <row r="64" spans="21:21" x14ac:dyDescent="0.2">
      <c r="U64" s="94"/>
    </row>
    <row r="65" spans="21:21" x14ac:dyDescent="0.2">
      <c r="U65" s="94"/>
    </row>
    <row r="66" spans="21:21" x14ac:dyDescent="0.2">
      <c r="U66" s="94"/>
    </row>
    <row r="67" spans="21:21" x14ac:dyDescent="0.2">
      <c r="U67" s="94"/>
    </row>
    <row r="68" spans="21:21" x14ac:dyDescent="0.2">
      <c r="U68" s="94"/>
    </row>
    <row r="69" spans="21:21" x14ac:dyDescent="0.2">
      <c r="U69" s="94"/>
    </row>
    <row r="70" spans="21:21" x14ac:dyDescent="0.2">
      <c r="U70" s="94"/>
    </row>
    <row r="71" spans="21:21" x14ac:dyDescent="0.2">
      <c r="U71" s="94"/>
    </row>
    <row r="72" spans="21:21" x14ac:dyDescent="0.2">
      <c r="U72" s="94"/>
    </row>
    <row r="73" spans="21:21" x14ac:dyDescent="0.2">
      <c r="U73" s="94"/>
    </row>
    <row r="74" spans="21:21" x14ac:dyDescent="0.2">
      <c r="U74" s="94"/>
    </row>
  </sheetData>
  <mergeCells count="2">
    <mergeCell ref="S3:U4"/>
    <mergeCell ref="Z2:AB3"/>
  </mergeCells>
  <printOptions gridLines="1" gridLinesSet="0"/>
  <pageMargins left="0.75" right="0.18" top="0.74" bottom="0.65" header="0.69" footer="0.511811024"/>
  <pageSetup paperSize="9" scale="30" orientation="landscape" horizontalDpi="300" r:id="rId1"/>
  <headerFooter alignWithMargins="0">
    <oddHeader>&amp;A</oddHeader>
    <oddFooter>Página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6"/>
  <sheetViews>
    <sheetView zoomScale="70" zoomScaleNormal="70" workbookViewId="0">
      <pane ySplit="4" topLeftCell="A5" activePane="bottomLeft" state="frozen"/>
      <selection pane="bottomLeft" activeCell="E37" sqref="E37"/>
    </sheetView>
  </sheetViews>
  <sheetFormatPr baseColWidth="10" defaultRowHeight="12.75" x14ac:dyDescent="0.2"/>
  <cols>
    <col min="1" max="1" width="36.140625" customWidth="1"/>
    <col min="2" max="5" width="15.85546875" customWidth="1"/>
    <col min="6" max="6" width="18" customWidth="1"/>
    <col min="7" max="7" width="16.5703125" customWidth="1"/>
    <col min="8" max="8" width="17.5703125" customWidth="1"/>
    <col min="9" max="9" width="13.7109375" customWidth="1"/>
    <col min="250" max="250" width="36.140625" customWidth="1"/>
    <col min="251" max="257" width="15.85546875" customWidth="1"/>
    <col min="258" max="259" width="18" customWidth="1"/>
    <col min="506" max="506" width="36.140625" customWidth="1"/>
    <col min="507" max="513" width="15.85546875" customWidth="1"/>
    <col min="514" max="515" width="18" customWidth="1"/>
    <col min="762" max="762" width="36.140625" customWidth="1"/>
    <col min="763" max="769" width="15.85546875" customWidth="1"/>
    <col min="770" max="771" width="18" customWidth="1"/>
    <col min="1018" max="1018" width="36.140625" customWidth="1"/>
    <col min="1019" max="1025" width="15.85546875" customWidth="1"/>
    <col min="1026" max="1027" width="18" customWidth="1"/>
    <col min="1274" max="1274" width="36.140625" customWidth="1"/>
    <col min="1275" max="1281" width="15.85546875" customWidth="1"/>
    <col min="1282" max="1283" width="18" customWidth="1"/>
    <col min="1530" max="1530" width="36.140625" customWidth="1"/>
    <col min="1531" max="1537" width="15.85546875" customWidth="1"/>
    <col min="1538" max="1539" width="18" customWidth="1"/>
    <col min="1786" max="1786" width="36.140625" customWidth="1"/>
    <col min="1787" max="1793" width="15.85546875" customWidth="1"/>
    <col min="1794" max="1795" width="18" customWidth="1"/>
    <col min="2042" max="2042" width="36.140625" customWidth="1"/>
    <col min="2043" max="2049" width="15.85546875" customWidth="1"/>
    <col min="2050" max="2051" width="18" customWidth="1"/>
    <col min="2298" max="2298" width="36.140625" customWidth="1"/>
    <col min="2299" max="2305" width="15.85546875" customWidth="1"/>
    <col min="2306" max="2307" width="18" customWidth="1"/>
    <col min="2554" max="2554" width="36.140625" customWidth="1"/>
    <col min="2555" max="2561" width="15.85546875" customWidth="1"/>
    <col min="2562" max="2563" width="18" customWidth="1"/>
    <col min="2810" max="2810" width="36.140625" customWidth="1"/>
    <col min="2811" max="2817" width="15.85546875" customWidth="1"/>
    <col min="2818" max="2819" width="18" customWidth="1"/>
    <col min="3066" max="3066" width="36.140625" customWidth="1"/>
    <col min="3067" max="3073" width="15.85546875" customWidth="1"/>
    <col min="3074" max="3075" width="18" customWidth="1"/>
    <col min="3322" max="3322" width="36.140625" customWidth="1"/>
    <col min="3323" max="3329" width="15.85546875" customWidth="1"/>
    <col min="3330" max="3331" width="18" customWidth="1"/>
    <col min="3578" max="3578" width="36.140625" customWidth="1"/>
    <col min="3579" max="3585" width="15.85546875" customWidth="1"/>
    <col min="3586" max="3587" width="18" customWidth="1"/>
    <col min="3834" max="3834" width="36.140625" customWidth="1"/>
    <col min="3835" max="3841" width="15.85546875" customWidth="1"/>
    <col min="3842" max="3843" width="18" customWidth="1"/>
    <col min="4090" max="4090" width="36.140625" customWidth="1"/>
    <col min="4091" max="4097" width="15.85546875" customWidth="1"/>
    <col min="4098" max="4099" width="18" customWidth="1"/>
    <col min="4346" max="4346" width="36.140625" customWidth="1"/>
    <col min="4347" max="4353" width="15.85546875" customWidth="1"/>
    <col min="4354" max="4355" width="18" customWidth="1"/>
    <col min="4602" max="4602" width="36.140625" customWidth="1"/>
    <col min="4603" max="4609" width="15.85546875" customWidth="1"/>
    <col min="4610" max="4611" width="18" customWidth="1"/>
    <col min="4858" max="4858" width="36.140625" customWidth="1"/>
    <col min="4859" max="4865" width="15.85546875" customWidth="1"/>
    <col min="4866" max="4867" width="18" customWidth="1"/>
    <col min="5114" max="5114" width="36.140625" customWidth="1"/>
    <col min="5115" max="5121" width="15.85546875" customWidth="1"/>
    <col min="5122" max="5123" width="18" customWidth="1"/>
    <col min="5370" max="5370" width="36.140625" customWidth="1"/>
    <col min="5371" max="5377" width="15.85546875" customWidth="1"/>
    <col min="5378" max="5379" width="18" customWidth="1"/>
    <col min="5626" max="5626" width="36.140625" customWidth="1"/>
    <col min="5627" max="5633" width="15.85546875" customWidth="1"/>
    <col min="5634" max="5635" width="18" customWidth="1"/>
    <col min="5882" max="5882" width="36.140625" customWidth="1"/>
    <col min="5883" max="5889" width="15.85546875" customWidth="1"/>
    <col min="5890" max="5891" width="18" customWidth="1"/>
    <col min="6138" max="6138" width="36.140625" customWidth="1"/>
    <col min="6139" max="6145" width="15.85546875" customWidth="1"/>
    <col min="6146" max="6147" width="18" customWidth="1"/>
    <col min="6394" max="6394" width="36.140625" customWidth="1"/>
    <col min="6395" max="6401" width="15.85546875" customWidth="1"/>
    <col min="6402" max="6403" width="18" customWidth="1"/>
    <col min="6650" max="6650" width="36.140625" customWidth="1"/>
    <col min="6651" max="6657" width="15.85546875" customWidth="1"/>
    <col min="6658" max="6659" width="18" customWidth="1"/>
    <col min="6906" max="6906" width="36.140625" customWidth="1"/>
    <col min="6907" max="6913" width="15.85546875" customWidth="1"/>
    <col min="6914" max="6915" width="18" customWidth="1"/>
    <col min="7162" max="7162" width="36.140625" customWidth="1"/>
    <col min="7163" max="7169" width="15.85546875" customWidth="1"/>
    <col min="7170" max="7171" width="18" customWidth="1"/>
    <col min="7418" max="7418" width="36.140625" customWidth="1"/>
    <col min="7419" max="7425" width="15.85546875" customWidth="1"/>
    <col min="7426" max="7427" width="18" customWidth="1"/>
    <col min="7674" max="7674" width="36.140625" customWidth="1"/>
    <col min="7675" max="7681" width="15.85546875" customWidth="1"/>
    <col min="7682" max="7683" width="18" customWidth="1"/>
    <col min="7930" max="7930" width="36.140625" customWidth="1"/>
    <col min="7931" max="7937" width="15.85546875" customWidth="1"/>
    <col min="7938" max="7939" width="18" customWidth="1"/>
    <col min="8186" max="8186" width="36.140625" customWidth="1"/>
    <col min="8187" max="8193" width="15.85546875" customWidth="1"/>
    <col min="8194" max="8195" width="18" customWidth="1"/>
    <col min="8442" max="8442" width="36.140625" customWidth="1"/>
    <col min="8443" max="8449" width="15.85546875" customWidth="1"/>
    <col min="8450" max="8451" width="18" customWidth="1"/>
    <col min="8698" max="8698" width="36.140625" customWidth="1"/>
    <col min="8699" max="8705" width="15.85546875" customWidth="1"/>
    <col min="8706" max="8707" width="18" customWidth="1"/>
    <col min="8954" max="8954" width="36.140625" customWidth="1"/>
    <col min="8955" max="8961" width="15.85546875" customWidth="1"/>
    <col min="8962" max="8963" width="18" customWidth="1"/>
    <col min="9210" max="9210" width="36.140625" customWidth="1"/>
    <col min="9211" max="9217" width="15.85546875" customWidth="1"/>
    <col min="9218" max="9219" width="18" customWidth="1"/>
    <col min="9466" max="9466" width="36.140625" customWidth="1"/>
    <col min="9467" max="9473" width="15.85546875" customWidth="1"/>
    <col min="9474" max="9475" width="18" customWidth="1"/>
    <col min="9722" max="9722" width="36.140625" customWidth="1"/>
    <col min="9723" max="9729" width="15.85546875" customWidth="1"/>
    <col min="9730" max="9731" width="18" customWidth="1"/>
    <col min="9978" max="9978" width="36.140625" customWidth="1"/>
    <col min="9979" max="9985" width="15.85546875" customWidth="1"/>
    <col min="9986" max="9987" width="18" customWidth="1"/>
    <col min="10234" max="10234" width="36.140625" customWidth="1"/>
    <col min="10235" max="10241" width="15.85546875" customWidth="1"/>
    <col min="10242" max="10243" width="18" customWidth="1"/>
    <col min="10490" max="10490" width="36.140625" customWidth="1"/>
    <col min="10491" max="10497" width="15.85546875" customWidth="1"/>
    <col min="10498" max="10499" width="18" customWidth="1"/>
    <col min="10746" max="10746" width="36.140625" customWidth="1"/>
    <col min="10747" max="10753" width="15.85546875" customWidth="1"/>
    <col min="10754" max="10755" width="18" customWidth="1"/>
    <col min="11002" max="11002" width="36.140625" customWidth="1"/>
    <col min="11003" max="11009" width="15.85546875" customWidth="1"/>
    <col min="11010" max="11011" width="18" customWidth="1"/>
    <col min="11258" max="11258" width="36.140625" customWidth="1"/>
    <col min="11259" max="11265" width="15.85546875" customWidth="1"/>
    <col min="11266" max="11267" width="18" customWidth="1"/>
    <col min="11514" max="11514" width="36.140625" customWidth="1"/>
    <col min="11515" max="11521" width="15.85546875" customWidth="1"/>
    <col min="11522" max="11523" width="18" customWidth="1"/>
    <col min="11770" max="11770" width="36.140625" customWidth="1"/>
    <col min="11771" max="11777" width="15.85546875" customWidth="1"/>
    <col min="11778" max="11779" width="18" customWidth="1"/>
    <col min="12026" max="12026" width="36.140625" customWidth="1"/>
    <col min="12027" max="12033" width="15.85546875" customWidth="1"/>
    <col min="12034" max="12035" width="18" customWidth="1"/>
    <col min="12282" max="12282" width="36.140625" customWidth="1"/>
    <col min="12283" max="12289" width="15.85546875" customWidth="1"/>
    <col min="12290" max="12291" width="18" customWidth="1"/>
    <col min="12538" max="12538" width="36.140625" customWidth="1"/>
    <col min="12539" max="12545" width="15.85546875" customWidth="1"/>
    <col min="12546" max="12547" width="18" customWidth="1"/>
    <col min="12794" max="12794" width="36.140625" customWidth="1"/>
    <col min="12795" max="12801" width="15.85546875" customWidth="1"/>
    <col min="12802" max="12803" width="18" customWidth="1"/>
    <col min="13050" max="13050" width="36.140625" customWidth="1"/>
    <col min="13051" max="13057" width="15.85546875" customWidth="1"/>
    <col min="13058" max="13059" width="18" customWidth="1"/>
    <col min="13306" max="13306" width="36.140625" customWidth="1"/>
    <col min="13307" max="13313" width="15.85546875" customWidth="1"/>
    <col min="13314" max="13315" width="18" customWidth="1"/>
    <col min="13562" max="13562" width="36.140625" customWidth="1"/>
    <col min="13563" max="13569" width="15.85546875" customWidth="1"/>
    <col min="13570" max="13571" width="18" customWidth="1"/>
    <col min="13818" max="13818" width="36.140625" customWidth="1"/>
    <col min="13819" max="13825" width="15.85546875" customWidth="1"/>
    <col min="13826" max="13827" width="18" customWidth="1"/>
    <col min="14074" max="14074" width="36.140625" customWidth="1"/>
    <col min="14075" max="14081" width="15.85546875" customWidth="1"/>
    <col min="14082" max="14083" width="18" customWidth="1"/>
    <col min="14330" max="14330" width="36.140625" customWidth="1"/>
    <col min="14331" max="14337" width="15.85546875" customWidth="1"/>
    <col min="14338" max="14339" width="18" customWidth="1"/>
    <col min="14586" max="14586" width="36.140625" customWidth="1"/>
    <col min="14587" max="14593" width="15.85546875" customWidth="1"/>
    <col min="14594" max="14595" width="18" customWidth="1"/>
    <col min="14842" max="14842" width="36.140625" customWidth="1"/>
    <col min="14843" max="14849" width="15.85546875" customWidth="1"/>
    <col min="14850" max="14851" width="18" customWidth="1"/>
    <col min="15098" max="15098" width="36.140625" customWidth="1"/>
    <col min="15099" max="15105" width="15.85546875" customWidth="1"/>
    <col min="15106" max="15107" width="18" customWidth="1"/>
    <col min="15354" max="15354" width="36.140625" customWidth="1"/>
    <col min="15355" max="15361" width="15.85546875" customWidth="1"/>
    <col min="15362" max="15363" width="18" customWidth="1"/>
    <col min="15610" max="15610" width="36.140625" customWidth="1"/>
    <col min="15611" max="15617" width="15.85546875" customWidth="1"/>
    <col min="15618" max="15619" width="18" customWidth="1"/>
    <col min="15866" max="15866" width="36.140625" customWidth="1"/>
    <col min="15867" max="15873" width="15.85546875" customWidth="1"/>
    <col min="15874" max="15875" width="18" customWidth="1"/>
    <col min="16122" max="16122" width="36.140625" customWidth="1"/>
    <col min="16123" max="16129" width="15.85546875" customWidth="1"/>
    <col min="16130" max="16131" width="18" customWidth="1"/>
  </cols>
  <sheetData>
    <row r="1" spans="1:10" s="16" customFormat="1" ht="15" x14ac:dyDescent="0.25">
      <c r="A1" s="116"/>
      <c r="B1" s="116"/>
      <c r="C1" s="117"/>
      <c r="D1" s="117"/>
      <c r="E1" s="117"/>
      <c r="F1" s="118"/>
    </row>
    <row r="2" spans="1:10" s="20" customFormat="1" ht="18" x14ac:dyDescent="0.25">
      <c r="A2" s="21" t="str">
        <f>CONCATENATE("GRANOS EXPORTADOS POR DESTINO DURANTE EL MES DE ENERO -"," ", 'TAPA EMBARQUES'!$C$1," / ",'TAPA EMBARQUES'!$D$2)</f>
        <v xml:space="preserve">GRANOS EXPORTADOS POR DESTINO DURANTE EL MES DE ENERO -  / </v>
      </c>
      <c r="B2" s="65"/>
      <c r="C2" s="65"/>
    </row>
    <row r="3" spans="1:10" s="16" customFormat="1" ht="15" x14ac:dyDescent="0.25">
      <c r="A3" s="119"/>
      <c r="B3" s="119"/>
      <c r="C3" s="120"/>
      <c r="D3" s="120"/>
      <c r="E3" s="120"/>
      <c r="F3" s="121"/>
    </row>
    <row r="4" spans="1:10" ht="18" x14ac:dyDescent="0.25">
      <c r="A4" s="126" t="s">
        <v>29</v>
      </c>
      <c r="B4" s="104" t="s">
        <v>11</v>
      </c>
      <c r="C4" s="104" t="s">
        <v>1</v>
      </c>
      <c r="D4" s="104" t="s">
        <v>147</v>
      </c>
      <c r="E4" s="104" t="s">
        <v>4</v>
      </c>
      <c r="F4" s="104" t="s">
        <v>2</v>
      </c>
      <c r="G4" s="104" t="s">
        <v>127</v>
      </c>
      <c r="H4" s="104" t="s">
        <v>131</v>
      </c>
      <c r="I4" s="104" t="s">
        <v>0</v>
      </c>
      <c r="J4" s="104" t="s">
        <v>37</v>
      </c>
    </row>
    <row r="5" spans="1:10" ht="15" x14ac:dyDescent="0.2">
      <c r="A5" s="27" t="s">
        <v>188</v>
      </c>
      <c r="B5" s="171"/>
      <c r="C5" s="171">
        <v>11000</v>
      </c>
      <c r="D5" s="171"/>
      <c r="E5" s="171"/>
      <c r="F5" s="171"/>
      <c r="G5" s="171"/>
      <c r="H5" s="171"/>
      <c r="I5" s="171">
        <f>SUM(B5:H5)</f>
        <v>11000</v>
      </c>
      <c r="J5" s="61">
        <f>I5*100/$I$33</f>
        <v>0.27090634505611083</v>
      </c>
    </row>
    <row r="6" spans="1:10" ht="15" x14ac:dyDescent="0.2">
      <c r="A6" s="27" t="s">
        <v>97</v>
      </c>
      <c r="B6" s="171"/>
      <c r="C6" s="171">
        <v>159775</v>
      </c>
      <c r="D6" s="171"/>
      <c r="E6" s="171"/>
      <c r="F6" s="171"/>
      <c r="G6" s="171"/>
      <c r="H6" s="171"/>
      <c r="I6" s="171">
        <f t="shared" ref="I6:I33" si="0">SUM(B6:H6)</f>
        <v>159775</v>
      </c>
      <c r="J6" s="61">
        <f t="shared" ref="J6:J33" si="1">I6*100/$I$33</f>
        <v>3.9349146619400104</v>
      </c>
    </row>
    <row r="7" spans="1:10" ht="15" x14ac:dyDescent="0.2">
      <c r="A7" s="27" t="s">
        <v>71</v>
      </c>
      <c r="B7" s="171"/>
      <c r="C7" s="171">
        <v>192178.52</v>
      </c>
      <c r="D7" s="171"/>
      <c r="E7" s="171"/>
      <c r="F7" s="171"/>
      <c r="G7" s="171"/>
      <c r="H7" s="171"/>
      <c r="I7" s="171">
        <f t="shared" si="0"/>
        <v>192178.52</v>
      </c>
      <c r="J7" s="61">
        <f t="shared" si="1"/>
        <v>4.7329436774084277</v>
      </c>
    </row>
    <row r="8" spans="1:10" ht="15" x14ac:dyDescent="0.2">
      <c r="A8" s="27" t="s">
        <v>88</v>
      </c>
      <c r="B8" s="171">
        <v>348008.15</v>
      </c>
      <c r="C8" s="171"/>
      <c r="D8" s="171"/>
      <c r="E8" s="171"/>
      <c r="F8" s="171">
        <v>133483.76</v>
      </c>
      <c r="G8" s="171"/>
      <c r="H8" s="171"/>
      <c r="I8" s="171">
        <f t="shared" si="0"/>
        <v>481491.91000000003</v>
      </c>
      <c r="J8" s="61">
        <f t="shared" si="1"/>
        <v>11.858110319289626</v>
      </c>
    </row>
    <row r="9" spans="1:10" ht="15" x14ac:dyDescent="0.2">
      <c r="A9" s="27" t="s">
        <v>98</v>
      </c>
      <c r="B9" s="171"/>
      <c r="C9" s="171">
        <v>116993</v>
      </c>
      <c r="D9" s="171">
        <v>66712</v>
      </c>
      <c r="E9" s="171"/>
      <c r="F9" s="171"/>
      <c r="G9" s="171"/>
      <c r="H9" s="171"/>
      <c r="I9" s="171">
        <f t="shared" si="0"/>
        <v>183705</v>
      </c>
      <c r="J9" s="61">
        <f t="shared" si="1"/>
        <v>4.5242591016848044</v>
      </c>
    </row>
    <row r="10" spans="1:10" ht="15" x14ac:dyDescent="0.2">
      <c r="A10" s="27" t="s">
        <v>58</v>
      </c>
      <c r="B10" s="171"/>
      <c r="C10" s="171"/>
      <c r="D10" s="171"/>
      <c r="E10" s="171"/>
      <c r="F10" s="171">
        <v>526081</v>
      </c>
      <c r="G10" s="171">
        <v>101747</v>
      </c>
      <c r="H10" s="171"/>
      <c r="I10" s="171">
        <f t="shared" si="0"/>
        <v>627828</v>
      </c>
      <c r="J10" s="61">
        <f t="shared" si="1"/>
        <v>15.462053527626178</v>
      </c>
    </row>
    <row r="11" spans="1:10" ht="15" x14ac:dyDescent="0.2">
      <c r="A11" s="27" t="s">
        <v>99</v>
      </c>
      <c r="B11" s="171">
        <v>27472</v>
      </c>
      <c r="C11" s="171">
        <v>142150</v>
      </c>
      <c r="D11" s="171"/>
      <c r="E11" s="171"/>
      <c r="F11" s="171">
        <v>56000</v>
      </c>
      <c r="G11" s="171"/>
      <c r="H11" s="171"/>
      <c r="I11" s="171">
        <f t="shared" si="0"/>
        <v>225622</v>
      </c>
      <c r="J11" s="61">
        <f t="shared" si="1"/>
        <v>5.5565846712954405</v>
      </c>
    </row>
    <row r="12" spans="1:10" ht="15" x14ac:dyDescent="0.2">
      <c r="A12" s="27" t="s">
        <v>64</v>
      </c>
      <c r="B12" s="171"/>
      <c r="C12" s="171">
        <v>174203</v>
      </c>
      <c r="D12" s="171">
        <v>94825</v>
      </c>
      <c r="E12" s="171"/>
      <c r="F12" s="171"/>
      <c r="G12" s="171"/>
      <c r="H12" s="171"/>
      <c r="I12" s="171">
        <f t="shared" si="0"/>
        <v>269028</v>
      </c>
      <c r="J12" s="61">
        <f t="shared" si="1"/>
        <v>6.6255811088868537</v>
      </c>
    </row>
    <row r="13" spans="1:10" ht="15" x14ac:dyDescent="0.2">
      <c r="A13" s="27" t="s">
        <v>81</v>
      </c>
      <c r="B13" s="171"/>
      <c r="C13" s="171">
        <v>29052</v>
      </c>
      <c r="D13" s="171"/>
      <c r="E13" s="171"/>
      <c r="F13" s="171"/>
      <c r="G13" s="171">
        <v>30334</v>
      </c>
      <c r="H13" s="171"/>
      <c r="I13" s="171">
        <f t="shared" si="0"/>
        <v>59386</v>
      </c>
      <c r="J13" s="61">
        <f t="shared" si="1"/>
        <v>1.4625494734092908</v>
      </c>
    </row>
    <row r="14" spans="1:10" ht="15" x14ac:dyDescent="0.2">
      <c r="A14" s="27" t="s">
        <v>13</v>
      </c>
      <c r="B14" s="171">
        <v>3300</v>
      </c>
      <c r="C14" s="171">
        <v>67230</v>
      </c>
      <c r="D14" s="171"/>
      <c r="E14" s="171"/>
      <c r="F14" s="171">
        <v>6300</v>
      </c>
      <c r="G14" s="171"/>
      <c r="H14" s="171"/>
      <c r="I14" s="171">
        <f t="shared" si="0"/>
        <v>76830</v>
      </c>
      <c r="J14" s="61">
        <f t="shared" si="1"/>
        <v>1.8921576809691816</v>
      </c>
    </row>
    <row r="15" spans="1:10" ht="15" x14ac:dyDescent="0.2">
      <c r="A15" s="27" t="s">
        <v>146</v>
      </c>
      <c r="B15" s="171"/>
      <c r="C15" s="171">
        <v>180467.71000000002</v>
      </c>
      <c r="D15" s="171"/>
      <c r="E15" s="171"/>
      <c r="F15" s="171"/>
      <c r="G15" s="171"/>
      <c r="H15" s="171"/>
      <c r="I15" s="171">
        <f t="shared" si="0"/>
        <v>180467.71000000002</v>
      </c>
      <c r="J15" s="61">
        <f t="shared" si="1"/>
        <v>4.4445316106132875</v>
      </c>
    </row>
    <row r="16" spans="1:10" ht="15" x14ac:dyDescent="0.2">
      <c r="A16" s="27" t="s">
        <v>118</v>
      </c>
      <c r="B16" s="171"/>
      <c r="C16" s="171">
        <v>8000</v>
      </c>
      <c r="D16" s="171"/>
      <c r="E16" s="171"/>
      <c r="F16" s="171"/>
      <c r="G16" s="171"/>
      <c r="H16" s="171"/>
      <c r="I16" s="171">
        <f t="shared" si="0"/>
        <v>8000</v>
      </c>
      <c r="J16" s="61">
        <f t="shared" si="1"/>
        <v>0.19702279640444426</v>
      </c>
    </row>
    <row r="17" spans="1:10" ht="15" x14ac:dyDescent="0.2">
      <c r="A17" s="27" t="s">
        <v>101</v>
      </c>
      <c r="B17" s="171"/>
      <c r="C17" s="171">
        <v>12971.95</v>
      </c>
      <c r="D17" s="171"/>
      <c r="E17" s="171">
        <v>14923.869999999999</v>
      </c>
      <c r="F17" s="171"/>
      <c r="G17" s="171"/>
      <c r="H17" s="171">
        <v>5500</v>
      </c>
      <c r="I17" s="171">
        <f t="shared" si="0"/>
        <v>33395.82</v>
      </c>
      <c r="J17" s="61">
        <f t="shared" si="1"/>
        <v>0.82246723057743343</v>
      </c>
    </row>
    <row r="18" spans="1:10" ht="15" x14ac:dyDescent="0.2">
      <c r="A18" s="27" t="s">
        <v>93</v>
      </c>
      <c r="B18" s="171"/>
      <c r="C18" s="171">
        <v>15866.18</v>
      </c>
      <c r="D18" s="171"/>
      <c r="E18" s="171"/>
      <c r="F18" s="171"/>
      <c r="G18" s="171"/>
      <c r="H18" s="171"/>
      <c r="I18" s="171">
        <f t="shared" si="0"/>
        <v>15866.18</v>
      </c>
      <c r="J18" s="61">
        <f t="shared" si="1"/>
        <v>0.39074989398203319</v>
      </c>
    </row>
    <row r="19" spans="1:10" ht="15" x14ac:dyDescent="0.2">
      <c r="A19" s="27" t="s">
        <v>73</v>
      </c>
      <c r="B19" s="171">
        <v>84771</v>
      </c>
      <c r="C19" s="171">
        <v>102338.98</v>
      </c>
      <c r="D19" s="171"/>
      <c r="E19" s="171">
        <v>23100</v>
      </c>
      <c r="F19" s="171"/>
      <c r="G19" s="171"/>
      <c r="H19" s="171"/>
      <c r="I19" s="171">
        <f t="shared" si="0"/>
        <v>210209.97999999998</v>
      </c>
      <c r="J19" s="61">
        <f t="shared" si="1"/>
        <v>5.1770197614652878</v>
      </c>
    </row>
    <row r="20" spans="1:10" ht="15" x14ac:dyDescent="0.2">
      <c r="A20" s="27" t="s">
        <v>161</v>
      </c>
      <c r="B20" s="171"/>
      <c r="C20" s="171">
        <v>17000</v>
      </c>
      <c r="D20" s="171"/>
      <c r="E20" s="171"/>
      <c r="F20" s="171"/>
      <c r="G20" s="171"/>
      <c r="H20" s="171"/>
      <c r="I20" s="171">
        <f t="shared" si="0"/>
        <v>17000</v>
      </c>
      <c r="J20" s="61">
        <f t="shared" si="1"/>
        <v>0.41867344235944404</v>
      </c>
    </row>
    <row r="21" spans="1:10" ht="15" x14ac:dyDescent="0.2">
      <c r="A21" s="27" t="s">
        <v>152</v>
      </c>
      <c r="B21" s="171"/>
      <c r="C21" s="171">
        <v>19798.22</v>
      </c>
      <c r="D21" s="171"/>
      <c r="E21" s="171"/>
      <c r="F21" s="171"/>
      <c r="G21" s="171"/>
      <c r="H21" s="171"/>
      <c r="I21" s="171">
        <f t="shared" si="0"/>
        <v>19798.22</v>
      </c>
      <c r="J21" s="61">
        <f t="shared" si="1"/>
        <v>0.48758758352879955</v>
      </c>
    </row>
    <row r="22" spans="1:10" ht="15" x14ac:dyDescent="0.2">
      <c r="A22" s="27" t="s">
        <v>90</v>
      </c>
      <c r="B22" s="171"/>
      <c r="C22" s="171">
        <v>273788.83999999997</v>
      </c>
      <c r="D22" s="171"/>
      <c r="E22" s="171"/>
      <c r="F22" s="171"/>
      <c r="G22" s="171"/>
      <c r="H22" s="171"/>
      <c r="I22" s="171">
        <f t="shared" si="0"/>
        <v>273788.83999999997</v>
      </c>
      <c r="J22" s="61">
        <f t="shared" si="1"/>
        <v>6.7428303601411201</v>
      </c>
    </row>
    <row r="23" spans="1:10" ht="15" x14ac:dyDescent="0.2">
      <c r="A23" s="27" t="s">
        <v>102</v>
      </c>
      <c r="B23" s="171"/>
      <c r="C23" s="171">
        <v>38680</v>
      </c>
      <c r="D23" s="171"/>
      <c r="E23" s="171"/>
      <c r="F23" s="171"/>
      <c r="G23" s="171"/>
      <c r="H23" s="171"/>
      <c r="I23" s="171">
        <f t="shared" si="0"/>
        <v>38680</v>
      </c>
      <c r="J23" s="61">
        <f t="shared" si="1"/>
        <v>0.95260522061548802</v>
      </c>
    </row>
    <row r="24" spans="1:10" ht="15" x14ac:dyDescent="0.2">
      <c r="A24" s="27" t="s">
        <v>189</v>
      </c>
      <c r="B24" s="171"/>
      <c r="C24" s="171">
        <v>16000</v>
      </c>
      <c r="D24" s="171"/>
      <c r="E24" s="171"/>
      <c r="F24" s="171"/>
      <c r="G24" s="171"/>
      <c r="H24" s="171"/>
      <c r="I24" s="171">
        <f t="shared" si="0"/>
        <v>16000</v>
      </c>
      <c r="J24" s="61">
        <f t="shared" si="1"/>
        <v>0.39404559280888851</v>
      </c>
    </row>
    <row r="25" spans="1:10" ht="15" x14ac:dyDescent="0.2">
      <c r="A25" s="27" t="s">
        <v>112</v>
      </c>
      <c r="B25" s="171"/>
      <c r="C25" s="171">
        <v>14250</v>
      </c>
      <c r="D25" s="171"/>
      <c r="E25" s="171"/>
      <c r="F25" s="171"/>
      <c r="G25" s="171"/>
      <c r="H25" s="171"/>
      <c r="I25" s="171">
        <f t="shared" si="0"/>
        <v>14250</v>
      </c>
      <c r="J25" s="61">
        <f t="shared" si="1"/>
        <v>0.35094685609541632</v>
      </c>
    </row>
    <row r="26" spans="1:10" ht="15" x14ac:dyDescent="0.2">
      <c r="A26" s="27" t="s">
        <v>91</v>
      </c>
      <c r="B26" s="171">
        <v>51096.28</v>
      </c>
      <c r="C26" s="171">
        <v>363392.05</v>
      </c>
      <c r="D26" s="171">
        <v>18229</v>
      </c>
      <c r="E26" s="171"/>
      <c r="F26" s="171">
        <v>19000</v>
      </c>
      <c r="G26" s="171"/>
      <c r="H26" s="171"/>
      <c r="I26" s="171">
        <f t="shared" si="0"/>
        <v>451717.32999999996</v>
      </c>
      <c r="J26" s="61">
        <f t="shared" si="1"/>
        <v>11.124826442618643</v>
      </c>
    </row>
    <row r="27" spans="1:10" ht="15" x14ac:dyDescent="0.2">
      <c r="A27" s="27" t="s">
        <v>149</v>
      </c>
      <c r="B27" s="171">
        <v>28007</v>
      </c>
      <c r="C27" s="171"/>
      <c r="D27" s="171"/>
      <c r="E27" s="171"/>
      <c r="F27" s="171"/>
      <c r="G27" s="171"/>
      <c r="H27" s="171"/>
      <c r="I27" s="171">
        <f t="shared" si="0"/>
        <v>28007</v>
      </c>
      <c r="J27" s="61">
        <f t="shared" si="1"/>
        <v>0.68975218236240876</v>
      </c>
    </row>
    <row r="28" spans="1:10" ht="15" x14ac:dyDescent="0.2">
      <c r="A28" s="27" t="s">
        <v>82</v>
      </c>
      <c r="B28" s="171"/>
      <c r="C28" s="171">
        <v>58314</v>
      </c>
      <c r="D28" s="171"/>
      <c r="E28" s="171"/>
      <c r="F28" s="171"/>
      <c r="G28" s="171"/>
      <c r="H28" s="171"/>
      <c r="I28" s="171">
        <f t="shared" si="0"/>
        <v>58314</v>
      </c>
      <c r="J28" s="61">
        <f t="shared" si="1"/>
        <v>1.4361484186910953</v>
      </c>
    </row>
    <row r="29" spans="1:10" ht="15" x14ac:dyDescent="0.2">
      <c r="A29" s="27" t="s">
        <v>80</v>
      </c>
      <c r="B29" s="171"/>
      <c r="C29" s="171">
        <v>72210.209999999992</v>
      </c>
      <c r="D29" s="171"/>
      <c r="E29" s="171"/>
      <c r="F29" s="171"/>
      <c r="G29" s="171"/>
      <c r="H29" s="171"/>
      <c r="I29" s="171">
        <f t="shared" si="0"/>
        <v>72210.209999999992</v>
      </c>
      <c r="J29" s="61">
        <f t="shared" si="1"/>
        <v>1.7783821878940205</v>
      </c>
    </row>
    <row r="30" spans="1:10" ht="15" x14ac:dyDescent="0.2">
      <c r="A30" s="27" t="s">
        <v>121</v>
      </c>
      <c r="B30" s="171"/>
      <c r="C30" s="171">
        <v>15736</v>
      </c>
      <c r="D30" s="171"/>
      <c r="E30" s="171"/>
      <c r="F30" s="171"/>
      <c r="G30" s="171"/>
      <c r="H30" s="171"/>
      <c r="I30" s="171">
        <f t="shared" si="0"/>
        <v>15736</v>
      </c>
      <c r="J30" s="61">
        <f t="shared" si="1"/>
        <v>0.38754384052754187</v>
      </c>
    </row>
    <row r="31" spans="1:10" ht="15" x14ac:dyDescent="0.2">
      <c r="A31" s="27" t="s">
        <v>92</v>
      </c>
      <c r="B31" s="171"/>
      <c r="C31" s="171">
        <v>212905.5</v>
      </c>
      <c r="D31" s="171"/>
      <c r="E31" s="171"/>
      <c r="F31" s="171"/>
      <c r="G31" s="171"/>
      <c r="H31" s="171"/>
      <c r="I31" s="171">
        <f t="shared" si="0"/>
        <v>212905.5</v>
      </c>
      <c r="J31" s="61">
        <f t="shared" si="1"/>
        <v>5.2434046224858006</v>
      </c>
    </row>
    <row r="32" spans="1:10" ht="15" x14ac:dyDescent="0.2">
      <c r="A32" s="27" t="s">
        <v>104</v>
      </c>
      <c r="B32" s="171"/>
      <c r="C32" s="171">
        <v>107252.62</v>
      </c>
      <c r="D32" s="171"/>
      <c r="E32" s="171"/>
      <c r="F32" s="171"/>
      <c r="G32" s="171"/>
      <c r="H32" s="171"/>
      <c r="I32" s="171">
        <f t="shared" si="0"/>
        <v>107252.62</v>
      </c>
      <c r="J32" s="61">
        <f t="shared" si="1"/>
        <v>2.6414013892629034</v>
      </c>
    </row>
    <row r="33" spans="1:10" ht="15.75" x14ac:dyDescent="0.25">
      <c r="A33" s="167" t="s">
        <v>32</v>
      </c>
      <c r="B33" s="215">
        <v>542654.43000000005</v>
      </c>
      <c r="C33" s="215">
        <v>2421553.7800000003</v>
      </c>
      <c r="D33" s="215">
        <v>179766</v>
      </c>
      <c r="E33" s="215">
        <v>38023.869999999995</v>
      </c>
      <c r="F33" s="215">
        <v>740864.76</v>
      </c>
      <c r="G33" s="215">
        <v>132081</v>
      </c>
      <c r="H33" s="215">
        <v>5500</v>
      </c>
      <c r="I33" s="156">
        <f t="shared" si="0"/>
        <v>4060443.8400000008</v>
      </c>
      <c r="J33" s="157">
        <f t="shared" si="1"/>
        <v>100</v>
      </c>
    </row>
    <row r="34" spans="1:10" x14ac:dyDescent="0.2">
      <c r="A34" s="2"/>
    </row>
    <row r="35" spans="1:10" x14ac:dyDescent="0.2">
      <c r="A35" s="50" t="s">
        <v>46</v>
      </c>
    </row>
    <row r="36" spans="1:10" x14ac:dyDescent="0.2">
      <c r="A36" s="50" t="s">
        <v>15</v>
      </c>
    </row>
  </sheetData>
  <printOptions gridLines="1" gridLinesSet="0"/>
  <pageMargins left="0.75" right="0.18" top="0.74" bottom="0.65" header="0.69" footer="0.511811024"/>
  <pageSetup paperSize="9" scale="48" orientation="portrait" horizontalDpi="300" r:id="rId1"/>
  <headerFooter alignWithMargins="0">
    <oddHeader>&amp;A</oddHead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J33"/>
  <sheetViews>
    <sheetView zoomScale="70" zoomScaleNormal="70" workbookViewId="0">
      <pane ySplit="4" topLeftCell="A14" activePane="bottomLeft" state="frozen"/>
      <selection pane="bottomLeft"/>
    </sheetView>
  </sheetViews>
  <sheetFormatPr baseColWidth="10" defaultRowHeight="12.75" x14ac:dyDescent="0.2"/>
  <cols>
    <col min="1" max="1" width="50.140625" style="2" customWidth="1"/>
    <col min="2" max="3" width="14.140625" style="2" customWidth="1"/>
    <col min="4" max="4" width="15" style="2" bestFit="1" customWidth="1"/>
    <col min="5" max="5" width="12.5703125" style="2" bestFit="1" customWidth="1"/>
    <col min="6" max="6" width="16.140625" style="2" bestFit="1" customWidth="1"/>
    <col min="7" max="8" width="14.42578125" style="2" customWidth="1"/>
    <col min="9" max="9" width="14.85546875" style="2" customWidth="1"/>
    <col min="10" max="10" width="15.85546875" style="2" bestFit="1" customWidth="1"/>
    <col min="11" max="16384" width="11.42578125" style="2"/>
  </cols>
  <sheetData>
    <row r="1" spans="1:10" s="16" customFormat="1" ht="15" x14ac:dyDescent="0.25">
      <c r="A1" s="116"/>
      <c r="B1" s="116"/>
      <c r="C1" s="117"/>
      <c r="D1" s="117"/>
      <c r="E1" s="117"/>
      <c r="F1" s="117"/>
      <c r="G1" s="118"/>
      <c r="H1" s="121"/>
    </row>
    <row r="2" spans="1:10" s="20" customFormat="1" ht="18" x14ac:dyDescent="0.25">
      <c r="A2" s="21" t="s">
        <v>252</v>
      </c>
      <c r="B2" s="65"/>
      <c r="C2" s="65"/>
    </row>
    <row r="3" spans="1:10" s="16" customFormat="1" ht="15.75" thickBot="1" x14ac:dyDescent="0.3">
      <c r="A3" s="116"/>
      <c r="B3" s="116"/>
      <c r="C3" s="117"/>
      <c r="D3" s="117"/>
      <c r="E3" s="117"/>
      <c r="F3" s="117"/>
      <c r="G3" s="118"/>
      <c r="H3" s="121"/>
    </row>
    <row r="4" spans="1:10" ht="18" x14ac:dyDescent="0.25">
      <c r="A4" s="103" t="s">
        <v>30</v>
      </c>
      <c r="B4" s="104" t="s">
        <v>11</v>
      </c>
      <c r="C4" s="104" t="s">
        <v>1</v>
      </c>
      <c r="D4" s="104" t="s">
        <v>147</v>
      </c>
      <c r="E4" s="104" t="s">
        <v>127</v>
      </c>
      <c r="F4" s="104" t="s">
        <v>2</v>
      </c>
      <c r="G4" s="104" t="s">
        <v>3</v>
      </c>
      <c r="H4" s="104" t="s">
        <v>4</v>
      </c>
      <c r="I4" s="104" t="s">
        <v>0</v>
      </c>
      <c r="J4" s="104" t="s">
        <v>37</v>
      </c>
    </row>
    <row r="5" spans="1:10" ht="18" x14ac:dyDescent="0.25">
      <c r="A5" s="125"/>
      <c r="B5" s="123"/>
      <c r="C5" s="123"/>
      <c r="D5" s="123"/>
      <c r="E5" s="123"/>
      <c r="F5" s="123"/>
      <c r="G5" s="123"/>
      <c r="H5" s="123"/>
      <c r="I5" s="123"/>
      <c r="J5" s="104"/>
    </row>
    <row r="6" spans="1:10" ht="15" x14ac:dyDescent="0.2">
      <c r="A6" s="27" t="s">
        <v>224</v>
      </c>
      <c r="B6" s="186">
        <v>260450</v>
      </c>
      <c r="C6" s="186">
        <v>133382</v>
      </c>
      <c r="D6" s="186"/>
      <c r="E6" s="186"/>
      <c r="F6" s="186">
        <v>79550</v>
      </c>
      <c r="G6" s="186"/>
      <c r="H6" s="186"/>
      <c r="I6" s="186">
        <v>473382</v>
      </c>
      <c r="J6" s="61">
        <v>6.8249886860265407</v>
      </c>
    </row>
    <row r="7" spans="1:10" ht="15" x14ac:dyDescent="0.2">
      <c r="A7" s="27" t="s">
        <v>205</v>
      </c>
      <c r="B7" s="186">
        <v>412410</v>
      </c>
      <c r="C7" s="186">
        <v>147200</v>
      </c>
      <c r="D7" s="186"/>
      <c r="E7" s="186"/>
      <c r="F7" s="186"/>
      <c r="G7" s="186"/>
      <c r="H7" s="186"/>
      <c r="I7" s="186">
        <v>559610</v>
      </c>
      <c r="J7" s="61">
        <v>8.0681815501800074</v>
      </c>
    </row>
    <row r="8" spans="1:10" ht="15" x14ac:dyDescent="0.2">
      <c r="A8" s="27" t="s">
        <v>170</v>
      </c>
      <c r="B8" s="186">
        <v>86560</v>
      </c>
      <c r="C8" s="186">
        <v>228800</v>
      </c>
      <c r="D8" s="186"/>
      <c r="E8" s="186"/>
      <c r="F8" s="186"/>
      <c r="G8" s="186"/>
      <c r="H8" s="186"/>
      <c r="I8" s="186">
        <v>315360</v>
      </c>
      <c r="J8" s="61">
        <v>4.5467052655684626</v>
      </c>
    </row>
    <row r="9" spans="1:10" ht="15" x14ac:dyDescent="0.2">
      <c r="A9" s="27" t="s">
        <v>225</v>
      </c>
      <c r="B9" s="186"/>
      <c r="C9" s="186"/>
      <c r="D9" s="186"/>
      <c r="E9" s="186"/>
      <c r="F9" s="186">
        <v>14100</v>
      </c>
      <c r="G9" s="186"/>
      <c r="H9" s="186"/>
      <c r="I9" s="186">
        <v>14100</v>
      </c>
      <c r="J9" s="61">
        <v>0.20328686023755491</v>
      </c>
    </row>
    <row r="10" spans="1:10" ht="15" x14ac:dyDescent="0.2">
      <c r="A10" s="27" t="s">
        <v>226</v>
      </c>
      <c r="B10" s="186"/>
      <c r="C10" s="186"/>
      <c r="D10" s="186"/>
      <c r="E10" s="186"/>
      <c r="F10" s="186">
        <v>138160</v>
      </c>
      <c r="G10" s="186"/>
      <c r="H10" s="186"/>
      <c r="I10" s="186">
        <v>138160</v>
      </c>
      <c r="J10" s="61">
        <v>1.9919228801716728</v>
      </c>
    </row>
    <row r="11" spans="1:10" ht="15" x14ac:dyDescent="0.2">
      <c r="A11" s="27" t="s">
        <v>48</v>
      </c>
      <c r="B11" s="186">
        <v>40500</v>
      </c>
      <c r="C11" s="186"/>
      <c r="D11" s="186"/>
      <c r="E11" s="186"/>
      <c r="F11" s="186"/>
      <c r="G11" s="186"/>
      <c r="H11" s="186"/>
      <c r="I11" s="186">
        <v>40500</v>
      </c>
      <c r="J11" s="61">
        <v>0.58390906663978537</v>
      </c>
    </row>
    <row r="12" spans="1:10" ht="15" x14ac:dyDescent="0.2">
      <c r="A12" s="27" t="s">
        <v>69</v>
      </c>
      <c r="B12" s="186">
        <v>877585.4</v>
      </c>
      <c r="C12" s="186">
        <v>182889.49</v>
      </c>
      <c r="D12" s="186"/>
      <c r="E12" s="186"/>
      <c r="F12" s="186">
        <v>367080</v>
      </c>
      <c r="G12" s="186">
        <v>3940</v>
      </c>
      <c r="H12" s="186">
        <v>21990</v>
      </c>
      <c r="I12" s="186">
        <v>1453484.8900000001</v>
      </c>
      <c r="J12" s="61">
        <v>20.955629765306941</v>
      </c>
    </row>
    <row r="13" spans="1:10" ht="15" x14ac:dyDescent="0.2">
      <c r="A13" s="27" t="s">
        <v>105</v>
      </c>
      <c r="B13" s="186"/>
      <c r="C13" s="186">
        <v>10000</v>
      </c>
      <c r="D13" s="186"/>
      <c r="E13" s="186"/>
      <c r="F13" s="186">
        <v>5000</v>
      </c>
      <c r="G13" s="186"/>
      <c r="H13" s="186"/>
      <c r="I13" s="186">
        <v>15000</v>
      </c>
      <c r="J13" s="61">
        <v>0.2162626172739946</v>
      </c>
    </row>
    <row r="14" spans="1:10" ht="15" x14ac:dyDescent="0.2">
      <c r="A14" s="27" t="s">
        <v>8</v>
      </c>
      <c r="B14" s="186">
        <v>704392.71</v>
      </c>
      <c r="C14" s="186">
        <v>420579.32500000001</v>
      </c>
      <c r="D14" s="186"/>
      <c r="E14" s="186"/>
      <c r="F14" s="186">
        <v>65319</v>
      </c>
      <c r="G14" s="186"/>
      <c r="H14" s="186">
        <v>18820.325000000001</v>
      </c>
      <c r="I14" s="186">
        <v>1209111.3599999999</v>
      </c>
      <c r="J14" s="61">
        <v>17.432372485954605</v>
      </c>
    </row>
    <row r="15" spans="1:10" ht="15" x14ac:dyDescent="0.2">
      <c r="A15" s="27" t="s">
        <v>227</v>
      </c>
      <c r="B15" s="186">
        <v>83000</v>
      </c>
      <c r="C15" s="186"/>
      <c r="D15" s="186"/>
      <c r="E15" s="186"/>
      <c r="F15" s="186">
        <v>16500</v>
      </c>
      <c r="G15" s="186"/>
      <c r="H15" s="186"/>
      <c r="I15" s="186">
        <v>99500</v>
      </c>
      <c r="J15" s="61">
        <v>1.4345420279174974</v>
      </c>
    </row>
    <row r="16" spans="1:10" ht="15" x14ac:dyDescent="0.2">
      <c r="A16" s="27" t="s">
        <v>53</v>
      </c>
      <c r="B16" s="186">
        <v>857849.84299999999</v>
      </c>
      <c r="C16" s="186">
        <v>301350.17</v>
      </c>
      <c r="D16" s="186"/>
      <c r="E16" s="186"/>
      <c r="F16" s="186">
        <v>86010</v>
      </c>
      <c r="G16" s="186"/>
      <c r="H16" s="186"/>
      <c r="I16" s="186">
        <v>1245210.013</v>
      </c>
      <c r="J16" s="61">
        <v>17.952825097810987</v>
      </c>
    </row>
    <row r="17" spans="1:10" ht="15" x14ac:dyDescent="0.2">
      <c r="A17" s="27" t="s">
        <v>199</v>
      </c>
      <c r="B17" s="186"/>
      <c r="C17" s="186">
        <v>22000</v>
      </c>
      <c r="D17" s="186">
        <v>23450</v>
      </c>
      <c r="E17" s="186"/>
      <c r="F17" s="186"/>
      <c r="G17" s="186"/>
      <c r="H17" s="186"/>
      <c r="I17" s="186">
        <v>45450</v>
      </c>
      <c r="J17" s="61">
        <v>0.65527573034020359</v>
      </c>
    </row>
    <row r="18" spans="1:10" ht="15" x14ac:dyDescent="0.2">
      <c r="A18" s="27" t="s">
        <v>228</v>
      </c>
      <c r="B18" s="186"/>
      <c r="C18" s="186"/>
      <c r="D18" s="186"/>
      <c r="E18" s="186"/>
      <c r="F18" s="186">
        <v>20240</v>
      </c>
      <c r="G18" s="186"/>
      <c r="H18" s="186"/>
      <c r="I18" s="186">
        <v>20240</v>
      </c>
      <c r="J18" s="61">
        <v>0.29181035824171003</v>
      </c>
    </row>
    <row r="19" spans="1:10" ht="15" x14ac:dyDescent="0.2">
      <c r="A19" s="27" t="s">
        <v>10</v>
      </c>
      <c r="B19" s="186">
        <v>296530</v>
      </c>
      <c r="C19" s="186">
        <v>176829</v>
      </c>
      <c r="D19" s="186"/>
      <c r="E19" s="186">
        <v>40000</v>
      </c>
      <c r="F19" s="186">
        <v>178340</v>
      </c>
      <c r="G19" s="186"/>
      <c r="H19" s="186"/>
      <c r="I19" s="186">
        <v>691699</v>
      </c>
      <c r="J19" s="61">
        <v>9.9725757403869846</v>
      </c>
    </row>
    <row r="20" spans="1:10" ht="15" x14ac:dyDescent="0.2">
      <c r="A20" s="27" t="s">
        <v>195</v>
      </c>
      <c r="B20" s="186"/>
      <c r="C20" s="186"/>
      <c r="D20" s="186"/>
      <c r="E20" s="186"/>
      <c r="F20" s="186">
        <v>19730</v>
      </c>
      <c r="G20" s="186"/>
      <c r="H20" s="186"/>
      <c r="I20" s="186">
        <v>19730</v>
      </c>
      <c r="J20" s="61">
        <v>0.28445742925439421</v>
      </c>
    </row>
    <row r="21" spans="1:10" ht="15" x14ac:dyDescent="0.2">
      <c r="A21" s="27" t="s">
        <v>229</v>
      </c>
      <c r="B21" s="186"/>
      <c r="C21" s="186"/>
      <c r="D21" s="186"/>
      <c r="E21" s="186"/>
      <c r="F21" s="186">
        <v>5200</v>
      </c>
      <c r="G21" s="186"/>
      <c r="H21" s="186"/>
      <c r="I21" s="186">
        <v>5200</v>
      </c>
      <c r="J21" s="61">
        <v>7.4971040654984791E-2</v>
      </c>
    </row>
    <row r="22" spans="1:10" ht="15" x14ac:dyDescent="0.2">
      <c r="A22" s="27" t="s">
        <v>230</v>
      </c>
      <c r="B22" s="186"/>
      <c r="C22" s="186"/>
      <c r="D22" s="186"/>
      <c r="E22" s="186"/>
      <c r="F22" s="186">
        <v>99300</v>
      </c>
      <c r="G22" s="186"/>
      <c r="H22" s="186"/>
      <c r="I22" s="186">
        <v>99300</v>
      </c>
      <c r="J22" s="61">
        <v>1.4316585263538442</v>
      </c>
    </row>
    <row r="23" spans="1:10" ht="15" x14ac:dyDescent="0.2">
      <c r="A23" s="60" t="s">
        <v>231</v>
      </c>
      <c r="B23" s="186">
        <v>67700</v>
      </c>
      <c r="C23" s="186"/>
      <c r="D23" s="186"/>
      <c r="E23" s="186"/>
      <c r="F23" s="186">
        <v>9450</v>
      </c>
      <c r="G23" s="186">
        <v>2000</v>
      </c>
      <c r="H23" s="186">
        <v>5600</v>
      </c>
      <c r="I23" s="186">
        <v>84750</v>
      </c>
      <c r="J23" s="61">
        <v>1.2218837875980695</v>
      </c>
    </row>
    <row r="24" spans="1:10" ht="15" x14ac:dyDescent="0.2">
      <c r="A24" s="60" t="s">
        <v>200</v>
      </c>
      <c r="B24" s="186"/>
      <c r="C24" s="186"/>
      <c r="D24" s="186">
        <v>98317.875</v>
      </c>
      <c r="E24" s="186"/>
      <c r="F24" s="186"/>
      <c r="G24" s="186"/>
      <c r="H24" s="186"/>
      <c r="I24" s="186">
        <v>98317.875</v>
      </c>
      <c r="J24" s="61">
        <v>1.4174987314878293</v>
      </c>
    </row>
    <row r="25" spans="1:10" ht="15" x14ac:dyDescent="0.2">
      <c r="A25" s="60" t="s">
        <v>232</v>
      </c>
      <c r="B25" s="186"/>
      <c r="C25" s="186"/>
      <c r="D25" s="186"/>
      <c r="E25" s="186"/>
      <c r="F25" s="186">
        <v>35980</v>
      </c>
      <c r="G25" s="186"/>
      <c r="H25" s="186"/>
      <c r="I25" s="186">
        <v>35980</v>
      </c>
      <c r="J25" s="61">
        <v>0.5187419313012217</v>
      </c>
    </row>
    <row r="26" spans="1:10" ht="15" x14ac:dyDescent="0.2">
      <c r="A26" s="60" t="s">
        <v>233</v>
      </c>
      <c r="B26" s="186">
        <v>80120</v>
      </c>
      <c r="C26" s="186"/>
      <c r="D26" s="186"/>
      <c r="E26" s="186"/>
      <c r="F26" s="186"/>
      <c r="G26" s="186"/>
      <c r="H26" s="186"/>
      <c r="I26" s="186">
        <v>80120</v>
      </c>
      <c r="J26" s="61">
        <v>1.1551307263994963</v>
      </c>
    </row>
    <row r="27" spans="1:10" ht="15" x14ac:dyDescent="0.2">
      <c r="A27" s="60" t="s">
        <v>171</v>
      </c>
      <c r="B27" s="186"/>
      <c r="C27" s="186">
        <v>276</v>
      </c>
      <c r="D27" s="186"/>
      <c r="E27" s="186"/>
      <c r="F27" s="186">
        <v>27000</v>
      </c>
      <c r="G27" s="186">
        <v>29100</v>
      </c>
      <c r="H27" s="186"/>
      <c r="I27" s="186">
        <v>56376</v>
      </c>
      <c r="J27" s="61">
        <v>0.81280142076258122</v>
      </c>
    </row>
    <row r="28" spans="1:10" ht="15" x14ac:dyDescent="0.2">
      <c r="A28" s="60" t="s">
        <v>107</v>
      </c>
      <c r="B28" s="186">
        <v>47300</v>
      </c>
      <c r="C28" s="186">
        <v>21720.36</v>
      </c>
      <c r="D28" s="186"/>
      <c r="E28" s="186"/>
      <c r="F28" s="186"/>
      <c r="G28" s="186">
        <v>55410</v>
      </c>
      <c r="H28" s="186"/>
      <c r="I28" s="186">
        <v>124430.36</v>
      </c>
      <c r="J28" s="61">
        <v>1.7939756881296911</v>
      </c>
    </row>
    <row r="29" spans="1:10" ht="15" x14ac:dyDescent="0.2">
      <c r="A29" s="60" t="s">
        <v>176</v>
      </c>
      <c r="B29" s="186">
        <v>11000</v>
      </c>
      <c r="C29" s="186"/>
      <c r="D29" s="186"/>
      <c r="E29" s="186"/>
      <c r="F29" s="186"/>
      <c r="G29" s="186"/>
      <c r="H29" s="186"/>
      <c r="I29" s="186">
        <v>11000</v>
      </c>
      <c r="J29" s="61">
        <v>0.15859258600092938</v>
      </c>
    </row>
    <row r="30" spans="1:10" ht="15" x14ac:dyDescent="0.2">
      <c r="A30" s="156" t="s">
        <v>32</v>
      </c>
      <c r="B30" s="206">
        <v>3825397.9529999997</v>
      </c>
      <c r="C30" s="206">
        <v>1645026.345</v>
      </c>
      <c r="D30" s="206">
        <v>121767.875</v>
      </c>
      <c r="E30" s="206">
        <v>40000</v>
      </c>
      <c r="F30" s="206">
        <v>1166959</v>
      </c>
      <c r="G30" s="206">
        <v>90450</v>
      </c>
      <c r="H30" s="206">
        <v>46410.324999999997</v>
      </c>
      <c r="I30" s="206">
        <v>6936011.4980000006</v>
      </c>
      <c r="J30" s="157">
        <v>100</v>
      </c>
    </row>
    <row r="32" spans="1:10" x14ac:dyDescent="0.2">
      <c r="A32" s="50" t="s">
        <v>46</v>
      </c>
      <c r="B32"/>
      <c r="C32"/>
      <c r="D32"/>
    </row>
    <row r="33" spans="1:4" x14ac:dyDescent="0.2">
      <c r="A33" s="50" t="s">
        <v>15</v>
      </c>
      <c r="B33"/>
      <c r="C33"/>
      <c r="D33"/>
    </row>
  </sheetData>
  <phoneticPr fontId="0" type="noConversion"/>
  <printOptions gridLines="1" gridLinesSet="0"/>
  <pageMargins left="0.49" right="7.874015748031496E-2" top="0.98425196850393704" bottom="0.55118110236220474" header="0.51181102362204722" footer="0.51181102362204722"/>
  <pageSetup paperSize="9" scale="75" orientation="portrait" horizontalDpi="300" r:id="rId1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55"/>
  <sheetViews>
    <sheetView zoomScale="55" zoomScaleNormal="55" workbookViewId="0"/>
  </sheetViews>
  <sheetFormatPr baseColWidth="10" defaultRowHeight="12.75" x14ac:dyDescent="0.2"/>
  <cols>
    <col min="1" max="1" width="50.140625" style="2" customWidth="1"/>
    <col min="2" max="6" width="14.140625" style="2" customWidth="1"/>
    <col min="7" max="7" width="15.85546875" style="2" customWidth="1"/>
    <col min="8" max="8" width="14" style="2" customWidth="1"/>
    <col min="9" max="9" width="11.42578125" style="2"/>
    <col min="10" max="10" width="42" style="2" bestFit="1" customWidth="1"/>
    <col min="11" max="11" width="13.140625" style="2" bestFit="1" customWidth="1"/>
    <col min="12" max="18" width="11.42578125" style="2"/>
    <col min="19" max="19" width="32.5703125" style="2" customWidth="1"/>
    <col min="20" max="20" width="12.7109375" style="2" bestFit="1" customWidth="1"/>
    <col min="21" max="16384" width="11.42578125" style="2"/>
  </cols>
  <sheetData>
    <row r="1" spans="1:21" s="16" customFormat="1" ht="15" x14ac:dyDescent="0.25">
      <c r="A1" s="62"/>
      <c r="B1" s="62"/>
      <c r="C1" s="63"/>
      <c r="D1" s="63"/>
      <c r="E1" s="64"/>
    </row>
    <row r="2" spans="1:21" s="20" customFormat="1" ht="18" x14ac:dyDescent="0.25">
      <c r="A2" s="21" t="s">
        <v>252</v>
      </c>
      <c r="B2" s="65"/>
      <c r="C2" s="65"/>
      <c r="I2" s="243"/>
      <c r="J2" s="258" t="s">
        <v>248</v>
      </c>
      <c r="K2" s="258"/>
      <c r="L2" s="243"/>
      <c r="R2" s="239"/>
      <c r="S2" s="261" t="s">
        <v>249</v>
      </c>
      <c r="T2" s="261"/>
      <c r="U2" s="239"/>
    </row>
    <row r="3" spans="1:21" s="16" customFormat="1" ht="15" x14ac:dyDescent="0.25">
      <c r="A3" s="62"/>
      <c r="B3" s="62"/>
      <c r="C3" s="63"/>
      <c r="D3" s="63"/>
      <c r="E3" s="64"/>
      <c r="I3" s="236"/>
      <c r="J3" s="258"/>
      <c r="K3" s="258"/>
      <c r="L3" s="236"/>
      <c r="R3" s="240"/>
      <c r="S3" s="261"/>
      <c r="T3" s="261"/>
      <c r="U3" s="240"/>
    </row>
    <row r="4" spans="1:21" ht="18.75" x14ac:dyDescent="0.3">
      <c r="I4" s="236"/>
      <c r="J4" s="242" t="s">
        <v>30</v>
      </c>
      <c r="K4" s="242" t="s">
        <v>37</v>
      </c>
      <c r="L4" s="236"/>
      <c r="R4" s="240"/>
      <c r="S4" s="82" t="s">
        <v>30</v>
      </c>
      <c r="T4" s="82" t="s">
        <v>37</v>
      </c>
      <c r="U4" s="240"/>
    </row>
    <row r="5" spans="1:21" ht="15" x14ac:dyDescent="0.2">
      <c r="I5" s="236"/>
      <c r="J5" s="27" t="s">
        <v>69</v>
      </c>
      <c r="K5" s="61">
        <v>20.955629765306941</v>
      </c>
      <c r="L5" s="236"/>
      <c r="R5" s="240"/>
      <c r="S5" s="113" t="s">
        <v>229</v>
      </c>
      <c r="T5" s="115">
        <v>7.4971040654984791E-2</v>
      </c>
      <c r="U5" s="240"/>
    </row>
    <row r="6" spans="1:21" ht="15" x14ac:dyDescent="0.2">
      <c r="I6" s="236"/>
      <c r="J6" s="27" t="s">
        <v>53</v>
      </c>
      <c r="K6" s="61">
        <v>17.952825097810987</v>
      </c>
      <c r="L6" s="236"/>
      <c r="R6" s="240"/>
      <c r="S6" s="90" t="s">
        <v>176</v>
      </c>
      <c r="T6" s="91">
        <v>0.15859258600092938</v>
      </c>
      <c r="U6" s="240"/>
    </row>
    <row r="7" spans="1:21" ht="15" x14ac:dyDescent="0.2">
      <c r="I7" s="236"/>
      <c r="J7" s="27" t="s">
        <v>8</v>
      </c>
      <c r="K7" s="61">
        <v>17.432372485954605</v>
      </c>
      <c r="L7" s="236"/>
      <c r="R7" s="240"/>
      <c r="S7" s="90" t="s">
        <v>225</v>
      </c>
      <c r="T7" s="91">
        <v>0.20328686023755491</v>
      </c>
      <c r="U7" s="240"/>
    </row>
    <row r="8" spans="1:21" ht="15" x14ac:dyDescent="0.2">
      <c r="I8" s="236"/>
      <c r="J8" s="27" t="s">
        <v>10</v>
      </c>
      <c r="K8" s="61">
        <v>9.9725757403869846</v>
      </c>
      <c r="L8" s="236"/>
      <c r="R8" s="240"/>
      <c r="S8" s="113" t="s">
        <v>105</v>
      </c>
      <c r="T8" s="115">
        <v>0.2162626172739946</v>
      </c>
      <c r="U8" s="240"/>
    </row>
    <row r="9" spans="1:21" ht="15" x14ac:dyDescent="0.2">
      <c r="I9" s="236"/>
      <c r="J9" s="27" t="s">
        <v>205</v>
      </c>
      <c r="K9" s="61">
        <v>8.0681815501800074</v>
      </c>
      <c r="L9" s="236"/>
      <c r="R9" s="240"/>
      <c r="S9" s="2" t="s">
        <v>195</v>
      </c>
      <c r="T9" s="83">
        <v>0.28445742925439421</v>
      </c>
      <c r="U9" s="240"/>
    </row>
    <row r="10" spans="1:21" ht="15" x14ac:dyDescent="0.2">
      <c r="I10" s="236"/>
      <c r="J10" s="27" t="s">
        <v>224</v>
      </c>
      <c r="K10" s="61">
        <v>6.8249886860265407</v>
      </c>
      <c r="L10" s="236"/>
      <c r="R10" s="240"/>
      <c r="S10" s="2" t="s">
        <v>228</v>
      </c>
      <c r="T10" s="83">
        <v>0.29181035824171003</v>
      </c>
      <c r="U10" s="240"/>
    </row>
    <row r="11" spans="1:21" ht="15" x14ac:dyDescent="0.2">
      <c r="I11" s="236"/>
      <c r="J11" s="27" t="s">
        <v>170</v>
      </c>
      <c r="K11" s="61">
        <v>4.5467052655684626</v>
      </c>
      <c r="L11" s="236"/>
      <c r="R11" s="240"/>
      <c r="S11" s="2" t="s">
        <v>232</v>
      </c>
      <c r="T11" s="83">
        <v>0.5187419313012217</v>
      </c>
      <c r="U11" s="240"/>
    </row>
    <row r="12" spans="1:21" ht="15" x14ac:dyDescent="0.2">
      <c r="I12" s="236"/>
      <c r="J12" s="27" t="s">
        <v>226</v>
      </c>
      <c r="K12" s="61">
        <v>1.9919228801716728</v>
      </c>
      <c r="L12" s="236"/>
      <c r="R12" s="240"/>
      <c r="S12" s="90" t="s">
        <v>48</v>
      </c>
      <c r="T12" s="91">
        <v>0.58390906663978537</v>
      </c>
      <c r="U12" s="240"/>
    </row>
    <row r="13" spans="1:21" ht="15" x14ac:dyDescent="0.2">
      <c r="I13" s="236"/>
      <c r="J13" s="60" t="s">
        <v>107</v>
      </c>
      <c r="K13" s="61">
        <v>1.7939756881296911</v>
      </c>
      <c r="L13" s="236"/>
      <c r="R13" s="240"/>
      <c r="S13" s="2" t="s">
        <v>199</v>
      </c>
      <c r="T13" s="83">
        <v>0.65527573034020359</v>
      </c>
      <c r="U13" s="240"/>
    </row>
    <row r="14" spans="1:21" ht="15" x14ac:dyDescent="0.2">
      <c r="I14" s="236"/>
      <c r="J14" s="27" t="s">
        <v>227</v>
      </c>
      <c r="K14" s="61">
        <v>1.4345420279174974</v>
      </c>
      <c r="L14" s="236"/>
      <c r="R14" s="240"/>
      <c r="S14" s="2" t="s">
        <v>171</v>
      </c>
      <c r="T14" s="83">
        <v>0.81280142076258122</v>
      </c>
      <c r="U14" s="240"/>
    </row>
    <row r="15" spans="1:21" ht="15" x14ac:dyDescent="0.2">
      <c r="I15" s="236"/>
      <c r="J15" s="27" t="s">
        <v>230</v>
      </c>
      <c r="K15" s="61">
        <v>1.4316585263538442</v>
      </c>
      <c r="L15" s="236"/>
      <c r="R15" s="240"/>
      <c r="S15" s="2" t="s">
        <v>233</v>
      </c>
      <c r="T15" s="83">
        <v>1.1551307263994963</v>
      </c>
      <c r="U15" s="240"/>
    </row>
    <row r="16" spans="1:21" ht="15" x14ac:dyDescent="0.2">
      <c r="I16" s="236"/>
      <c r="J16" s="60" t="s">
        <v>200</v>
      </c>
      <c r="K16" s="61">
        <v>1.4174987314878293</v>
      </c>
      <c r="L16" s="236"/>
      <c r="R16" s="240"/>
      <c r="S16" s="90" t="s">
        <v>231</v>
      </c>
      <c r="T16" s="91">
        <v>1.2218837875980695</v>
      </c>
      <c r="U16" s="240"/>
    </row>
    <row r="17" spans="9:21" ht="15" x14ac:dyDescent="0.2">
      <c r="I17" s="236"/>
      <c r="J17" s="60" t="s">
        <v>231</v>
      </c>
      <c r="K17" s="61">
        <v>1.2218837875980695</v>
      </c>
      <c r="L17" s="236"/>
      <c r="R17" s="240"/>
      <c r="S17" s="90" t="s">
        <v>200</v>
      </c>
      <c r="T17" s="91">
        <v>1.4174987314878293</v>
      </c>
      <c r="U17" s="240"/>
    </row>
    <row r="18" spans="9:21" ht="15" x14ac:dyDescent="0.2">
      <c r="I18" s="236"/>
      <c r="J18" s="60" t="s">
        <v>233</v>
      </c>
      <c r="K18" s="61">
        <v>1.1551307263994963</v>
      </c>
      <c r="L18" s="236"/>
      <c r="R18" s="240"/>
      <c r="S18" s="2" t="s">
        <v>230</v>
      </c>
      <c r="T18" s="83">
        <v>1.4316585263538442</v>
      </c>
      <c r="U18" s="240"/>
    </row>
    <row r="19" spans="9:21" ht="15" x14ac:dyDescent="0.2">
      <c r="I19" s="236"/>
      <c r="J19" s="60" t="s">
        <v>171</v>
      </c>
      <c r="K19" s="61">
        <v>0.81280142076258122</v>
      </c>
      <c r="L19" s="236"/>
      <c r="R19" s="240"/>
      <c r="S19" s="90" t="s">
        <v>227</v>
      </c>
      <c r="T19" s="91">
        <v>1.4345420279174974</v>
      </c>
      <c r="U19" s="240"/>
    </row>
    <row r="20" spans="9:21" ht="15" x14ac:dyDescent="0.2">
      <c r="I20" s="236"/>
      <c r="J20" s="27" t="s">
        <v>199</v>
      </c>
      <c r="K20" s="61">
        <v>0.65527573034020359</v>
      </c>
      <c r="L20" s="236"/>
      <c r="R20" s="240"/>
      <c r="S20" s="2" t="s">
        <v>107</v>
      </c>
      <c r="T20" s="83">
        <v>1.7939756881296911</v>
      </c>
      <c r="U20" s="240"/>
    </row>
    <row r="21" spans="9:21" ht="15" x14ac:dyDescent="0.2">
      <c r="I21" s="236"/>
      <c r="J21" s="27" t="s">
        <v>48</v>
      </c>
      <c r="K21" s="61">
        <v>0.58390906663978537</v>
      </c>
      <c r="L21" s="236"/>
      <c r="R21" s="240"/>
      <c r="S21" s="2" t="s">
        <v>226</v>
      </c>
      <c r="T21" s="83">
        <v>1.9919228801716728</v>
      </c>
      <c r="U21" s="240"/>
    </row>
    <row r="22" spans="9:21" ht="15" x14ac:dyDescent="0.2">
      <c r="I22" s="236"/>
      <c r="J22" s="60" t="s">
        <v>232</v>
      </c>
      <c r="K22" s="61">
        <v>0.5187419313012217</v>
      </c>
      <c r="L22" s="236"/>
      <c r="R22" s="240"/>
      <c r="S22" s="90" t="s">
        <v>170</v>
      </c>
      <c r="T22" s="91">
        <v>4.5467052655684626</v>
      </c>
      <c r="U22" s="240"/>
    </row>
    <row r="23" spans="9:21" ht="15" x14ac:dyDescent="0.2">
      <c r="I23" s="236"/>
      <c r="J23" s="27" t="s">
        <v>228</v>
      </c>
      <c r="K23" s="61">
        <v>0.29181035824171003</v>
      </c>
      <c r="L23" s="236"/>
      <c r="R23" s="240"/>
      <c r="S23" s="90" t="s">
        <v>224</v>
      </c>
      <c r="T23" s="91">
        <v>6.8249886860265407</v>
      </c>
      <c r="U23" s="240"/>
    </row>
    <row r="24" spans="9:21" ht="15" x14ac:dyDescent="0.2">
      <c r="I24" s="236"/>
      <c r="J24" s="27" t="s">
        <v>195</v>
      </c>
      <c r="K24" s="61">
        <v>0.28445742925439421</v>
      </c>
      <c r="L24" s="236"/>
      <c r="R24" s="240"/>
      <c r="S24" s="2" t="s">
        <v>205</v>
      </c>
      <c r="T24" s="83">
        <v>8.0681815501800074</v>
      </c>
      <c r="U24" s="240"/>
    </row>
    <row r="25" spans="9:21" ht="15" x14ac:dyDescent="0.2">
      <c r="I25" s="236"/>
      <c r="J25" s="27" t="s">
        <v>105</v>
      </c>
      <c r="K25" s="61">
        <v>0.2162626172739946</v>
      </c>
      <c r="L25" s="236"/>
      <c r="R25" s="240"/>
      <c r="S25" s="90" t="s">
        <v>10</v>
      </c>
      <c r="T25" s="91">
        <v>9.9725757403869846</v>
      </c>
      <c r="U25" s="240"/>
    </row>
    <row r="26" spans="9:21" ht="15" x14ac:dyDescent="0.2">
      <c r="I26" s="236"/>
      <c r="J26" s="27" t="s">
        <v>225</v>
      </c>
      <c r="K26" s="61">
        <v>0.20328686023755491</v>
      </c>
      <c r="L26" s="236"/>
      <c r="R26" s="240"/>
      <c r="S26" s="90" t="s">
        <v>8</v>
      </c>
      <c r="T26" s="91">
        <v>17.432372485954605</v>
      </c>
      <c r="U26" s="240"/>
    </row>
    <row r="27" spans="9:21" ht="15" x14ac:dyDescent="0.2">
      <c r="I27" s="236"/>
      <c r="J27" s="60" t="s">
        <v>176</v>
      </c>
      <c r="K27" s="61">
        <v>0.15859258600092938</v>
      </c>
      <c r="L27" s="236"/>
      <c r="R27" s="240"/>
      <c r="S27" s="2" t="s">
        <v>53</v>
      </c>
      <c r="T27" s="83">
        <v>17.952825097810987</v>
      </c>
      <c r="U27" s="240"/>
    </row>
    <row r="28" spans="9:21" ht="15" x14ac:dyDescent="0.2">
      <c r="I28" s="236"/>
      <c r="J28" s="27" t="s">
        <v>229</v>
      </c>
      <c r="K28" s="61">
        <v>7.4971040654984791E-2</v>
      </c>
      <c r="L28" s="236"/>
      <c r="R28" s="240"/>
      <c r="S28" s="113" t="s">
        <v>69</v>
      </c>
      <c r="T28" s="114">
        <v>20.955629765306941</v>
      </c>
      <c r="U28" s="240"/>
    </row>
    <row r="29" spans="9:21" x14ac:dyDescent="0.2">
      <c r="I29" s="236"/>
      <c r="J29" s="90"/>
      <c r="K29" s="91"/>
      <c r="L29" s="236"/>
      <c r="R29" s="240"/>
      <c r="S29" s="90"/>
      <c r="T29" s="91"/>
      <c r="U29" s="240"/>
    </row>
    <row r="30" spans="9:21" x14ac:dyDescent="0.2">
      <c r="I30" s="236"/>
      <c r="J30" s="236"/>
      <c r="K30" s="236"/>
      <c r="L30" s="236"/>
      <c r="R30" s="240"/>
      <c r="S30" s="244"/>
      <c r="T30" s="245"/>
      <c r="U30" s="240"/>
    </row>
    <row r="31" spans="9:21" x14ac:dyDescent="0.2">
      <c r="I31" s="236"/>
      <c r="J31" s="236"/>
      <c r="K31" s="236"/>
      <c r="L31" s="236"/>
      <c r="R31" s="240"/>
      <c r="S31" s="240"/>
      <c r="T31" s="246"/>
      <c r="U31" s="240"/>
    </row>
    <row r="32" spans="9:21" x14ac:dyDescent="0.2">
      <c r="I32" s="236"/>
      <c r="J32" s="236"/>
      <c r="K32" s="236"/>
      <c r="L32" s="236"/>
      <c r="R32" s="240"/>
      <c r="S32" s="244"/>
      <c r="T32" s="245"/>
      <c r="U32" s="240"/>
    </row>
    <row r="33" spans="1:20" x14ac:dyDescent="0.2">
      <c r="S33" s="90"/>
      <c r="T33" s="91"/>
    </row>
    <row r="34" spans="1:20" x14ac:dyDescent="0.2">
      <c r="P34" s="83"/>
    </row>
    <row r="35" spans="1:20" x14ac:dyDescent="0.2">
      <c r="O35" s="90"/>
      <c r="P35" s="91"/>
    </row>
    <row r="36" spans="1:20" x14ac:dyDescent="0.2">
      <c r="P36" s="83"/>
    </row>
    <row r="37" spans="1:20" ht="15" x14ac:dyDescent="0.2">
      <c r="P37" s="98"/>
    </row>
    <row r="38" spans="1:20" ht="15" x14ac:dyDescent="0.2">
      <c r="P38" s="98"/>
    </row>
    <row r="39" spans="1:20" ht="15" x14ac:dyDescent="0.2">
      <c r="P39" s="98"/>
    </row>
    <row r="40" spans="1:20" ht="15" x14ac:dyDescent="0.2">
      <c r="P40" s="98"/>
    </row>
    <row r="41" spans="1:20" ht="15" x14ac:dyDescent="0.2">
      <c r="P41" s="98"/>
    </row>
    <row r="42" spans="1:20" ht="15" x14ac:dyDescent="0.2">
      <c r="P42" s="98"/>
    </row>
    <row r="43" spans="1:20" ht="15" x14ac:dyDescent="0.2">
      <c r="A43" s="50" t="s">
        <v>46</v>
      </c>
      <c r="P43" s="98"/>
    </row>
    <row r="44" spans="1:20" ht="15" x14ac:dyDescent="0.2">
      <c r="A44" s="50" t="s">
        <v>15</v>
      </c>
      <c r="P44" s="98"/>
    </row>
    <row r="45" spans="1:20" ht="15" x14ac:dyDescent="0.2">
      <c r="P45" s="98"/>
    </row>
    <row r="46" spans="1:20" ht="15" x14ac:dyDescent="0.2">
      <c r="P46" s="98"/>
    </row>
    <row r="47" spans="1:20" ht="15" x14ac:dyDescent="0.2">
      <c r="P47" s="98"/>
    </row>
    <row r="48" spans="1:20" ht="15" x14ac:dyDescent="0.2">
      <c r="P48" s="98"/>
    </row>
    <row r="49" spans="16:16" ht="15" x14ac:dyDescent="0.2">
      <c r="P49" s="98"/>
    </row>
    <row r="50" spans="16:16" ht="15" x14ac:dyDescent="0.2">
      <c r="P50" s="98"/>
    </row>
    <row r="51" spans="16:16" ht="15" x14ac:dyDescent="0.2">
      <c r="P51" s="98"/>
    </row>
    <row r="52" spans="16:16" ht="15" x14ac:dyDescent="0.2">
      <c r="P52" s="98"/>
    </row>
    <row r="53" spans="16:16" ht="15" x14ac:dyDescent="0.2">
      <c r="P53" s="98"/>
    </row>
    <row r="54" spans="16:16" ht="15" x14ac:dyDescent="0.2">
      <c r="P54" s="98"/>
    </row>
    <row r="55" spans="16:16" x14ac:dyDescent="0.2">
      <c r="P55" s="97"/>
    </row>
  </sheetData>
  <mergeCells count="2">
    <mergeCell ref="J2:K3"/>
    <mergeCell ref="S2:T3"/>
  </mergeCells>
  <printOptions gridLines="1" gridLinesSet="0"/>
  <pageMargins left="0.49" right="7.874015748031496E-2" top="0.98425196850393704" bottom="0.55118110236220474" header="0.51181102362204722" footer="0.51181102362204722"/>
  <pageSetup paperSize="9" scale="31" orientation="portrait" horizontalDpi="300" r:id="rId1"/>
  <headerFooter alignWithMargins="0">
    <oddHeader>&amp;A</oddHeader>
    <oddFooter>Página &amp;P</oddFooter>
  </headerFooter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TAPA EMBARQUES</vt:lpstr>
      <vt:lpstr>1-GRANOS PTO MES</vt:lpstr>
      <vt:lpstr>2-GRANOS PTO MES-GRAF</vt:lpstr>
      <vt:lpstr>3-GRANOS PTO ACUM.</vt:lpstr>
      <vt:lpstr>4-GRAN.DEST.MES</vt:lpstr>
      <vt:lpstr>5-GRAN.DEST.MES-GRAF</vt:lpstr>
      <vt:lpstr>6-GRAN.DEST.ACUM.</vt:lpstr>
      <vt:lpstr>7-GRAN.FIRM.MES</vt:lpstr>
      <vt:lpstr>8-GRAN.FIRM.MES-GRAF</vt:lpstr>
      <vt:lpstr>9-GRAN.FIRM.ACUM.</vt:lpstr>
      <vt:lpstr>10-SUBP.PTO.MES</vt:lpstr>
      <vt:lpstr>11-SUBP.PTO.ACUM.</vt:lpstr>
      <vt:lpstr>12-SUBP.DEST.MES</vt:lpstr>
      <vt:lpstr>13-SUBP.DEST.ACUM.</vt:lpstr>
      <vt:lpstr>14-SUBP.FIRM.MES</vt:lpstr>
      <vt:lpstr>15-SUBP.FIRM.ACUM.</vt:lpstr>
      <vt:lpstr>16-ACEITES.PTO.MES</vt:lpstr>
      <vt:lpstr>17-ACEITES.PTO.ACUM.</vt:lpstr>
      <vt:lpstr>18-ACEITES DESTI.MES</vt:lpstr>
      <vt:lpstr>19-ACEITES DESTI.ACUM.</vt:lpstr>
      <vt:lpstr>20-ACEITES FIRM.MES</vt:lpstr>
      <vt:lpstr>21-ACEITES FIRM.ACUM.</vt:lpstr>
      <vt:lpstr>Exp.Fir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Joao Goncalves Saude Alves</dc:creator>
  <cp:lastModifiedBy>Walter Fleita</cp:lastModifiedBy>
  <cp:lastPrinted>2022-06-16T16:42:02Z</cp:lastPrinted>
  <dcterms:created xsi:type="dcterms:W3CDTF">2002-04-02T14:48:38Z</dcterms:created>
  <dcterms:modified xsi:type="dcterms:W3CDTF">2026-02-23T14:22:16Z</dcterms:modified>
</cp:coreProperties>
</file>